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codeName="{80610A8E-5010-04F8-B4C4-4C4527662162}"/>
  <workbookPr showInkAnnotation="0" codeName="ThisWorkbook"/>
  <mc:AlternateContent xmlns:mc="http://schemas.openxmlformats.org/markup-compatibility/2006">
    <mc:Choice Requires="x15">
      <x15ac:absPath xmlns:x15ac="http://schemas.microsoft.com/office/spreadsheetml/2010/11/ac" url="C:\Users\acer\Downloads\"/>
    </mc:Choice>
  </mc:AlternateContent>
  <xr:revisionPtr revIDLastSave="0" documentId="8_{DFCC713D-A785-4902-9E84-603B28DDA1BA}" xr6:coauthVersionLast="47" xr6:coauthVersionMax="47"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20" yWindow="-120" windowWidth="20730" windowHeight="1104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84" l="1"/>
  <c r="A7" i="83"/>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C36" i="81"/>
  <c r="C37" i="81"/>
  <c r="C38" i="81"/>
  <c r="C39" i="81"/>
  <c r="C40" i="81"/>
  <c r="C41" i="81"/>
  <c r="C42" i="81"/>
  <c r="C43" i="81"/>
  <c r="C44" i="81"/>
  <c r="C45" i="81"/>
  <c r="C46" i="81"/>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C43" i="78" l="1"/>
  <c r="D43" i="78"/>
  <c r="C44" i="78"/>
  <c r="D44" i="78"/>
  <c r="C45" i="78"/>
  <c r="D45" i="78"/>
  <c r="C46" i="78"/>
  <c r="D46" i="78"/>
  <c r="C47" i="78"/>
  <c r="D47" i="78"/>
  <c r="H95" i="77" l="1"/>
  <c r="D10" i="78" l="1"/>
  <c r="E32" i="80" l="1"/>
  <c r="E31" i="80"/>
  <c r="E30" i="80"/>
  <c r="E29" i="80"/>
  <c r="D17" i="44"/>
  <c r="H53"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O8" i="84" s="1"/>
  <c r="O7" i="84" s="1"/>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R48" i="74"/>
  <c r="O48" i="74"/>
  <c r="S48" i="74" s="1"/>
  <c r="S40" i="75" s="1"/>
  <c r="D48" i="74"/>
  <c r="R47" i="74"/>
  <c r="O47" i="74"/>
  <c r="S47" i="74" s="1"/>
  <c r="S39" i="75" s="1"/>
  <c r="D47" i="74"/>
  <c r="R46" i="74"/>
  <c r="O46" i="74"/>
  <c r="S46" i="74" s="1"/>
  <c r="S38" i="75" s="1"/>
  <c r="D46" i="74"/>
  <c r="R45" i="74"/>
  <c r="O45" i="74"/>
  <c r="S45" i="74" s="1"/>
  <c r="S37" i="75" s="1"/>
  <c r="D45" i="74"/>
  <c r="R44" i="74"/>
  <c r="O44" i="74"/>
  <c r="D44" i="74"/>
  <c r="R43" i="74"/>
  <c r="O43" i="74"/>
  <c r="S43" i="74" s="1"/>
  <c r="S35" i="75" s="1"/>
  <c r="D43" i="74"/>
  <c r="R42" i="74"/>
  <c r="O42" i="74"/>
  <c r="S42" i="74" s="1"/>
  <c r="S34" i="75" s="1"/>
  <c r="D42" i="74"/>
  <c r="R41" i="74"/>
  <c r="O41" i="74"/>
  <c r="S41" i="74" s="1"/>
  <c r="S33" i="75" s="1"/>
  <c r="D41" i="74"/>
  <c r="R40" i="74"/>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O34" i="74"/>
  <c r="D34" i="74"/>
  <c r="R33" i="74"/>
  <c r="O33" i="74"/>
  <c r="D33" i="74"/>
  <c r="R32" i="74"/>
  <c r="O32" i="74"/>
  <c r="S32" i="74" s="1"/>
  <c r="S24" i="75" s="1"/>
  <c r="D32" i="74"/>
  <c r="R31" i="74"/>
  <c r="O31" i="74"/>
  <c r="D31" i="74"/>
  <c r="R30" i="74"/>
  <c r="O30" i="74"/>
  <c r="S30" i="74" s="1"/>
  <c r="S22" i="75" s="1"/>
  <c r="D30" i="74"/>
  <c r="R29" i="74"/>
  <c r="O29" i="74"/>
  <c r="S29" i="74" s="1"/>
  <c r="S21" i="75" s="1"/>
  <c r="D29" i="74"/>
  <c r="R28" i="74"/>
  <c r="O28" i="74"/>
  <c r="D28" i="74"/>
  <c r="R27" i="74"/>
  <c r="O27" i="74"/>
  <c r="D27" i="74"/>
  <c r="R26" i="74"/>
  <c r="O26" i="74"/>
  <c r="S26" i="74" s="1"/>
  <c r="S18" i="75" s="1"/>
  <c r="D26" i="74"/>
  <c r="R25" i="74"/>
  <c r="O25" i="74"/>
  <c r="S25" i="74" s="1"/>
  <c r="S17" i="75" s="1"/>
  <c r="D25" i="74"/>
  <c r="R24" i="74"/>
  <c r="O24" i="74"/>
  <c r="S24" i="74" s="1"/>
  <c r="S16" i="75" s="1"/>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D53" i="71"/>
  <c r="R52" i="71"/>
  <c r="O52" i="71"/>
  <c r="D52" i="71"/>
  <c r="R51" i="71"/>
  <c r="O51" i="71"/>
  <c r="S51" i="71" s="1"/>
  <c r="D51" i="71"/>
  <c r="R50" i="71"/>
  <c r="O50" i="71"/>
  <c r="D50" i="71"/>
  <c r="R49" i="71"/>
  <c r="O49" i="71"/>
  <c r="S49" i="71" s="1"/>
  <c r="D49" i="71"/>
  <c r="R48" i="71"/>
  <c r="O48" i="71"/>
  <c r="D48" i="71"/>
  <c r="R47" i="71"/>
  <c r="O47" i="71"/>
  <c r="D47" i="71"/>
  <c r="R46" i="71"/>
  <c r="O46" i="71"/>
  <c r="D46" i="71"/>
  <c r="R45" i="71"/>
  <c r="O45" i="71"/>
  <c r="S45" i="71" s="1"/>
  <c r="D45" i="71"/>
  <c r="R44" i="71"/>
  <c r="O44" i="71"/>
  <c r="D44" i="71"/>
  <c r="R43" i="71"/>
  <c r="O43" i="71"/>
  <c r="S43" i="71" s="1"/>
  <c r="D43" i="71"/>
  <c r="R42" i="71"/>
  <c r="O42" i="71"/>
  <c r="D42" i="71"/>
  <c r="R41" i="71"/>
  <c r="O41" i="71"/>
  <c r="S41" i="71" s="1"/>
  <c r="D41" i="71"/>
  <c r="R40" i="71"/>
  <c r="O40" i="71"/>
  <c r="D40" i="71"/>
  <c r="R39" i="71"/>
  <c r="O39" i="71"/>
  <c r="D39" i="71"/>
  <c r="R38" i="71"/>
  <c r="O38" i="71"/>
  <c r="D38" i="71"/>
  <c r="R37" i="71"/>
  <c r="O37" i="71"/>
  <c r="S37" i="71" s="1"/>
  <c r="D37" i="71"/>
  <c r="R36" i="71"/>
  <c r="O36" i="71"/>
  <c r="D36" i="71"/>
  <c r="R35" i="71"/>
  <c r="O35" i="71"/>
  <c r="S35" i="71" s="1"/>
  <c r="D35" i="71"/>
  <c r="R34" i="71"/>
  <c r="O34" i="71"/>
  <c r="D34" i="71"/>
  <c r="R33" i="71"/>
  <c r="O33" i="71"/>
  <c r="S33" i="71" s="1"/>
  <c r="D33" i="71"/>
  <c r="R32" i="71"/>
  <c r="O32" i="71"/>
  <c r="D32" i="71"/>
  <c r="R31" i="71"/>
  <c r="O31" i="71"/>
  <c r="D31" i="71"/>
  <c r="R30" i="71"/>
  <c r="O30" i="71"/>
  <c r="D30" i="71"/>
  <c r="R29" i="71"/>
  <c r="O29" i="71"/>
  <c r="S29" i="71" s="1"/>
  <c r="D29" i="71"/>
  <c r="R28" i="71"/>
  <c r="O28" i="71"/>
  <c r="D28" i="71"/>
  <c r="R27" i="71"/>
  <c r="O27" i="71"/>
  <c r="S27" i="71" s="1"/>
  <c r="D27" i="71"/>
  <c r="R26" i="71"/>
  <c r="O26" i="71"/>
  <c r="D26" i="71"/>
  <c r="R25" i="71"/>
  <c r="O25" i="71"/>
  <c r="S25" i="71" s="1"/>
  <c r="D25" i="71"/>
  <c r="R24" i="71"/>
  <c r="O24" i="71"/>
  <c r="D24" i="71"/>
  <c r="R23" i="71"/>
  <c r="O23" i="71"/>
  <c r="D23" i="71"/>
  <c r="R22" i="71"/>
  <c r="O22" i="71"/>
  <c r="D22" i="71"/>
  <c r="R21" i="71"/>
  <c r="O21" i="71"/>
  <c r="S21" i="71" s="1"/>
  <c r="D21" i="71"/>
  <c r="R20" i="71"/>
  <c r="O20" i="71"/>
  <c r="D20" i="71"/>
  <c r="R19" i="71"/>
  <c r="O19" i="71"/>
  <c r="S19" i="71" s="1"/>
  <c r="D19" i="71"/>
  <c r="R18" i="71"/>
  <c r="O18" i="71"/>
  <c r="D18" i="71"/>
  <c r="R17" i="71"/>
  <c r="O17" i="71"/>
  <c r="S17" i="71" s="1"/>
  <c r="D17" i="71"/>
  <c r="R16" i="71"/>
  <c r="O16" i="71"/>
  <c r="D16" i="71"/>
  <c r="N15" i="71"/>
  <c r="M15" i="71"/>
  <c r="L15" i="71"/>
  <c r="K15" i="71"/>
  <c r="J15" i="71"/>
  <c r="I15" i="71"/>
  <c r="H15" i="71"/>
  <c r="G15" i="71"/>
  <c r="F15" i="71"/>
  <c r="E15" i="71"/>
  <c r="B5" i="71"/>
  <c r="R55" i="70"/>
  <c r="O55" i="70"/>
  <c r="S55" i="70" s="1"/>
  <c r="D55" i="70"/>
  <c r="R54" i="70"/>
  <c r="O54" i="70"/>
  <c r="S54" i="70" s="1"/>
  <c r="D54" i="70"/>
  <c r="R53" i="70"/>
  <c r="O53" i="70"/>
  <c r="D53" i="70"/>
  <c r="R52" i="70"/>
  <c r="O52" i="70"/>
  <c r="S52" i="70" s="1"/>
  <c r="D52" i="70"/>
  <c r="R51" i="70"/>
  <c r="O51" i="70"/>
  <c r="S51" i="70" s="1"/>
  <c r="D51" i="70"/>
  <c r="R50" i="70"/>
  <c r="O50" i="70"/>
  <c r="D50" i="70"/>
  <c r="R49" i="70"/>
  <c r="O49" i="70"/>
  <c r="S49" i="70" s="1"/>
  <c r="D49" i="70"/>
  <c r="R48" i="70"/>
  <c r="O48" i="70"/>
  <c r="S48" i="70" s="1"/>
  <c r="D48" i="70"/>
  <c r="R47" i="70"/>
  <c r="O47" i="70"/>
  <c r="D47" i="70"/>
  <c r="R46" i="70"/>
  <c r="O46" i="70"/>
  <c r="D46" i="70"/>
  <c r="R45" i="70"/>
  <c r="O45" i="70"/>
  <c r="S45" i="70" s="1"/>
  <c r="D45" i="70"/>
  <c r="R44" i="70"/>
  <c r="O44" i="70"/>
  <c r="D44" i="70"/>
  <c r="R43" i="70"/>
  <c r="O43" i="70"/>
  <c r="S43" i="70" s="1"/>
  <c r="D43" i="70"/>
  <c r="R42" i="70"/>
  <c r="O42" i="70"/>
  <c r="S42" i="70" s="1"/>
  <c r="D42" i="70"/>
  <c r="R41" i="70"/>
  <c r="O41" i="70"/>
  <c r="D41" i="70"/>
  <c r="R40" i="70"/>
  <c r="O40" i="70"/>
  <c r="D40" i="70"/>
  <c r="R39" i="70"/>
  <c r="O39" i="70"/>
  <c r="S39" i="70" s="1"/>
  <c r="D39" i="70"/>
  <c r="R38" i="70"/>
  <c r="O38" i="70"/>
  <c r="S38" i="70" s="1"/>
  <c r="D38" i="70"/>
  <c r="R37" i="70"/>
  <c r="O37" i="70"/>
  <c r="S37" i="70" s="1"/>
  <c r="D37" i="70"/>
  <c r="R36" i="70"/>
  <c r="O36" i="70"/>
  <c r="S36" i="70" s="1"/>
  <c r="D36" i="70"/>
  <c r="R35" i="70"/>
  <c r="O35" i="70"/>
  <c r="S35" i="70" s="1"/>
  <c r="D35" i="70"/>
  <c r="R34" i="70"/>
  <c r="O34" i="70"/>
  <c r="D34" i="70"/>
  <c r="R33" i="70"/>
  <c r="O33" i="70"/>
  <c r="S33" i="70" s="1"/>
  <c r="D33" i="70"/>
  <c r="R32" i="70"/>
  <c r="O32" i="70"/>
  <c r="S32" i="70" s="1"/>
  <c r="D32" i="70"/>
  <c r="R31" i="70"/>
  <c r="O31" i="70"/>
  <c r="D31" i="70"/>
  <c r="R30" i="70"/>
  <c r="O30" i="70"/>
  <c r="D30" i="70"/>
  <c r="R29" i="70"/>
  <c r="O29" i="70"/>
  <c r="S29" i="70" s="1"/>
  <c r="D29" i="70"/>
  <c r="R28" i="70"/>
  <c r="O28" i="70"/>
  <c r="S28" i="70" s="1"/>
  <c r="D28" i="70"/>
  <c r="R27" i="70"/>
  <c r="O27" i="70"/>
  <c r="S27" i="70" s="1"/>
  <c r="D27" i="70"/>
  <c r="R26" i="70"/>
  <c r="O26" i="70"/>
  <c r="S26" i="70" s="1"/>
  <c r="D26" i="70"/>
  <c r="R25" i="70"/>
  <c r="O25" i="70"/>
  <c r="D25" i="70"/>
  <c r="R24" i="70"/>
  <c r="O24" i="70"/>
  <c r="D24" i="70"/>
  <c r="R23" i="70"/>
  <c r="O23" i="70"/>
  <c r="S23" i="70" s="1"/>
  <c r="D23" i="70"/>
  <c r="R22" i="70"/>
  <c r="O22" i="70"/>
  <c r="S22" i="70" s="1"/>
  <c r="D22" i="70"/>
  <c r="R21" i="70"/>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S48" i="69" s="1"/>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S40" i="69" s="1"/>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O48" i="68"/>
  <c r="D48" i="68"/>
  <c r="R47" i="68"/>
  <c r="O47" i="68"/>
  <c r="D47" i="68"/>
  <c r="R46" i="68"/>
  <c r="O46" i="68"/>
  <c r="D46" i="68"/>
  <c r="R45" i="68"/>
  <c r="O45" i="68"/>
  <c r="D45" i="68"/>
  <c r="R44" i="68"/>
  <c r="O44" i="68"/>
  <c r="D44" i="68"/>
  <c r="R43" i="68"/>
  <c r="O43" i="68"/>
  <c r="D43" i="68"/>
  <c r="R42" i="68"/>
  <c r="O42" i="68"/>
  <c r="D42" i="68"/>
  <c r="R41" i="68"/>
  <c r="O41" i="68"/>
  <c r="D41" i="68"/>
  <c r="R40" i="68"/>
  <c r="O40" i="68"/>
  <c r="D40" i="68"/>
  <c r="R39" i="68"/>
  <c r="O39" i="68"/>
  <c r="D39" i="68"/>
  <c r="R38" i="68"/>
  <c r="O38" i="68"/>
  <c r="D38" i="68"/>
  <c r="R37" i="68"/>
  <c r="O37" i="68"/>
  <c r="D37" i="68"/>
  <c r="R36" i="68"/>
  <c r="O36" i="68"/>
  <c r="D36" i="68"/>
  <c r="R35" i="68"/>
  <c r="O35" i="68"/>
  <c r="D35" i="68"/>
  <c r="R34" i="68"/>
  <c r="O34" i="68"/>
  <c r="D34" i="68"/>
  <c r="R33" i="68"/>
  <c r="O33" i="68"/>
  <c r="D33" i="68"/>
  <c r="R32" i="68"/>
  <c r="O32" i="68"/>
  <c r="D32" i="68"/>
  <c r="R31" i="68"/>
  <c r="O31" i="68"/>
  <c r="D31" i="68"/>
  <c r="R30" i="68"/>
  <c r="O30" i="68"/>
  <c r="D30" i="68"/>
  <c r="R29" i="68"/>
  <c r="O29" i="68"/>
  <c r="D29" i="68"/>
  <c r="R28" i="68"/>
  <c r="O28" i="68"/>
  <c r="D28" i="68"/>
  <c r="R27" i="68"/>
  <c r="O27" i="68"/>
  <c r="D27" i="68"/>
  <c r="R26" i="68"/>
  <c r="O26" i="68"/>
  <c r="D26" i="68"/>
  <c r="R25" i="68"/>
  <c r="O25" i="68"/>
  <c r="D25" i="68"/>
  <c r="R24" i="68"/>
  <c r="O24" i="68"/>
  <c r="D24" i="68"/>
  <c r="R23" i="68"/>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D51" i="67"/>
  <c r="R50" i="67"/>
  <c r="O50" i="67"/>
  <c r="D50" i="67"/>
  <c r="R49" i="67"/>
  <c r="O49" i="67"/>
  <c r="D49" i="67"/>
  <c r="R48" i="67"/>
  <c r="O48" i="67"/>
  <c r="D48" i="67"/>
  <c r="R47" i="67"/>
  <c r="O47" i="67"/>
  <c r="D47" i="67"/>
  <c r="R46" i="67"/>
  <c r="O46" i="67"/>
  <c r="D46" i="67"/>
  <c r="R45" i="67"/>
  <c r="O45" i="67"/>
  <c r="S45" i="67" s="1"/>
  <c r="D45" i="67"/>
  <c r="R44" i="67"/>
  <c r="O44" i="67"/>
  <c r="D44" i="67"/>
  <c r="R43" i="67"/>
  <c r="O43" i="67"/>
  <c r="S43" i="67" s="1"/>
  <c r="D43" i="67"/>
  <c r="R42" i="67"/>
  <c r="O42" i="67"/>
  <c r="D42" i="67"/>
  <c r="R41" i="67"/>
  <c r="O41" i="67"/>
  <c r="D41" i="67"/>
  <c r="R40" i="67"/>
  <c r="O40" i="67"/>
  <c r="D40" i="67"/>
  <c r="R39" i="67"/>
  <c r="O39" i="67"/>
  <c r="D39" i="67"/>
  <c r="R38" i="67"/>
  <c r="O38" i="67"/>
  <c r="D38" i="67"/>
  <c r="R37" i="67"/>
  <c r="O37" i="67"/>
  <c r="S37" i="67" s="1"/>
  <c r="D37" i="67"/>
  <c r="R36" i="67"/>
  <c r="O36" i="67"/>
  <c r="D36" i="67"/>
  <c r="R35" i="67"/>
  <c r="O35" i="67"/>
  <c r="S35" i="67" s="1"/>
  <c r="D35" i="67"/>
  <c r="R34" i="67"/>
  <c r="O34" i="67"/>
  <c r="D34" i="67"/>
  <c r="R33" i="67"/>
  <c r="O33" i="67"/>
  <c r="D33" i="67"/>
  <c r="R32" i="67"/>
  <c r="O32" i="67"/>
  <c r="D32" i="67"/>
  <c r="R31" i="67"/>
  <c r="O31" i="67"/>
  <c r="D31" i="67"/>
  <c r="R30" i="67"/>
  <c r="O30" i="67"/>
  <c r="D30" i="67"/>
  <c r="R29" i="67"/>
  <c r="O29" i="67"/>
  <c r="S29" i="67" s="1"/>
  <c r="D29" i="67"/>
  <c r="R28" i="67"/>
  <c r="O28" i="67"/>
  <c r="D28" i="67"/>
  <c r="R27" i="67"/>
  <c r="O27" i="67"/>
  <c r="S27" i="67"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R53" i="65"/>
  <c r="O53" i="65"/>
  <c r="S53" i="65" s="1"/>
  <c r="D53" i="65"/>
  <c r="R52" i="65"/>
  <c r="O52" i="65"/>
  <c r="S52" i="65" s="1"/>
  <c r="D52" i="65"/>
  <c r="R51" i="65"/>
  <c r="O51" i="65"/>
  <c r="D51" i="65"/>
  <c r="R50" i="65"/>
  <c r="O50" i="65"/>
  <c r="D50" i="65"/>
  <c r="R49" i="65"/>
  <c r="O49" i="65"/>
  <c r="S49" i="65" s="1"/>
  <c r="D49" i="65"/>
  <c r="R48" i="65"/>
  <c r="O48" i="65"/>
  <c r="S48" i="65" s="1"/>
  <c r="D48" i="65"/>
  <c r="R47" i="65"/>
  <c r="O47" i="65"/>
  <c r="D47" i="65"/>
  <c r="R46" i="65"/>
  <c r="O46" i="65"/>
  <c r="S46" i="65" s="1"/>
  <c r="D46" i="65"/>
  <c r="R45" i="65"/>
  <c r="O45" i="65"/>
  <c r="D45" i="65"/>
  <c r="R44" i="65"/>
  <c r="O44" i="65"/>
  <c r="D44" i="65"/>
  <c r="R43" i="65"/>
  <c r="O43" i="65"/>
  <c r="S43" i="65" s="1"/>
  <c r="D43" i="65"/>
  <c r="R42" i="65"/>
  <c r="O42" i="65"/>
  <c r="S42" i="65" s="1"/>
  <c r="D42" i="65"/>
  <c r="R41" i="65"/>
  <c r="O41" i="65"/>
  <c r="D41" i="65"/>
  <c r="R40" i="65"/>
  <c r="O40" i="65"/>
  <c r="D40" i="65"/>
  <c r="R39" i="65"/>
  <c r="O39" i="65"/>
  <c r="S39" i="65" s="1"/>
  <c r="D39" i="65"/>
  <c r="R38" i="65"/>
  <c r="O38" i="65"/>
  <c r="S38" i="65" s="1"/>
  <c r="D38" i="65"/>
  <c r="R37" i="65"/>
  <c r="O37" i="65"/>
  <c r="S37" i="65" s="1"/>
  <c r="D37" i="65"/>
  <c r="R36" i="65"/>
  <c r="O36" i="65"/>
  <c r="S36" i="65" s="1"/>
  <c r="D36" i="65"/>
  <c r="R35" i="65"/>
  <c r="O35" i="65"/>
  <c r="D35" i="65"/>
  <c r="R34" i="65"/>
  <c r="O34" i="65"/>
  <c r="D34" i="65"/>
  <c r="R33" i="65"/>
  <c r="O33" i="65"/>
  <c r="S33" i="65" s="1"/>
  <c r="D33" i="65"/>
  <c r="R32" i="65"/>
  <c r="O32" i="65"/>
  <c r="S32" i="65" s="1"/>
  <c r="D32" i="65"/>
  <c r="R31" i="65"/>
  <c r="O31" i="65"/>
  <c r="S31" i="65" s="1"/>
  <c r="D31" i="65"/>
  <c r="R30" i="65"/>
  <c r="O30" i="65"/>
  <c r="S30" i="65" s="1"/>
  <c r="D30" i="65"/>
  <c r="R29" i="65"/>
  <c r="O29" i="65"/>
  <c r="D29" i="65"/>
  <c r="R28" i="65"/>
  <c r="O28" i="65"/>
  <c r="D28" i="65"/>
  <c r="R27" i="65"/>
  <c r="O27" i="65"/>
  <c r="S27" i="65" s="1"/>
  <c r="D27" i="65"/>
  <c r="R26" i="65"/>
  <c r="O26" i="65"/>
  <c r="S26" i="65" s="1"/>
  <c r="D26" i="65"/>
  <c r="R25" i="65"/>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O48" i="63"/>
  <c r="D48" i="63"/>
  <c r="R47" i="63"/>
  <c r="O47" i="63"/>
  <c r="D47" i="63"/>
  <c r="R46" i="63"/>
  <c r="O46" i="63"/>
  <c r="D46" i="63"/>
  <c r="R45" i="63"/>
  <c r="O45" i="63"/>
  <c r="D45" i="63"/>
  <c r="R44" i="63"/>
  <c r="O44" i="63"/>
  <c r="D44" i="63"/>
  <c r="R43" i="63"/>
  <c r="O43" i="63"/>
  <c r="D43" i="63"/>
  <c r="R42" i="63"/>
  <c r="O42" i="63"/>
  <c r="D42" i="63"/>
  <c r="R41" i="63"/>
  <c r="O41" i="63"/>
  <c r="D41" i="63"/>
  <c r="R40" i="63"/>
  <c r="O40" i="63"/>
  <c r="D40" i="63"/>
  <c r="R39" i="63"/>
  <c r="O39" i="63"/>
  <c r="D39" i="63"/>
  <c r="R38" i="63"/>
  <c r="O38" i="63"/>
  <c r="D38" i="63"/>
  <c r="R37" i="63"/>
  <c r="O37" i="63"/>
  <c r="D37" i="63"/>
  <c r="R36" i="63"/>
  <c r="O36" i="63"/>
  <c r="D36" i="63"/>
  <c r="R35" i="63"/>
  <c r="O35" i="63"/>
  <c r="D35" i="63"/>
  <c r="R34" i="63"/>
  <c r="O34" i="63"/>
  <c r="D34" i="63"/>
  <c r="R33" i="63"/>
  <c r="O33" i="63"/>
  <c r="D33" i="63"/>
  <c r="R32" i="63"/>
  <c r="O32" i="63"/>
  <c r="D32" i="63"/>
  <c r="R31" i="63"/>
  <c r="O31" i="63"/>
  <c r="D31" i="63"/>
  <c r="R30" i="63"/>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D55" i="61"/>
  <c r="R54" i="61"/>
  <c r="O54" i="61"/>
  <c r="S54" i="61" s="1"/>
  <c r="D54" i="61"/>
  <c r="R53" i="61"/>
  <c r="O53" i="61"/>
  <c r="S53" i="61" s="1"/>
  <c r="D53" i="61"/>
  <c r="R52" i="61"/>
  <c r="O52" i="61"/>
  <c r="S52" i="61" s="1"/>
  <c r="D52" i="61"/>
  <c r="R51" i="61"/>
  <c r="O51" i="61"/>
  <c r="D51" i="61"/>
  <c r="R50" i="61"/>
  <c r="O50" i="61"/>
  <c r="D50" i="61"/>
  <c r="R49" i="61"/>
  <c r="O49" i="61"/>
  <c r="S49" i="61" s="1"/>
  <c r="D49" i="61"/>
  <c r="R48" i="61"/>
  <c r="O48" i="61"/>
  <c r="S48" i="61" s="1"/>
  <c r="D48" i="61"/>
  <c r="R47" i="61"/>
  <c r="O47" i="61"/>
  <c r="D47" i="61"/>
  <c r="R46" i="61"/>
  <c r="O46" i="61"/>
  <c r="S46" i="61" s="1"/>
  <c r="D46" i="61"/>
  <c r="R45" i="61"/>
  <c r="O45" i="61"/>
  <c r="D45" i="61"/>
  <c r="R44" i="61"/>
  <c r="O44" i="61"/>
  <c r="D44" i="61"/>
  <c r="R43" i="61"/>
  <c r="O43" i="61"/>
  <c r="S43" i="61" s="1"/>
  <c r="D43" i="61"/>
  <c r="R42" i="61"/>
  <c r="O42" i="61"/>
  <c r="S42" i="61" s="1"/>
  <c r="D42" i="61"/>
  <c r="R41" i="61"/>
  <c r="O41" i="61"/>
  <c r="D41" i="61"/>
  <c r="R40" i="61"/>
  <c r="O40" i="61"/>
  <c r="D40" i="61"/>
  <c r="R39" i="61"/>
  <c r="O39" i="61"/>
  <c r="S39" i="61" s="1"/>
  <c r="D39" i="61"/>
  <c r="R38" i="61"/>
  <c r="O38" i="61"/>
  <c r="S38" i="61" s="1"/>
  <c r="D38" i="61"/>
  <c r="R37" i="61"/>
  <c r="O37" i="61"/>
  <c r="S37" i="61" s="1"/>
  <c r="D37" i="61"/>
  <c r="R36" i="61"/>
  <c r="O36" i="61"/>
  <c r="S36" i="61" s="1"/>
  <c r="D36" i="61"/>
  <c r="R35" i="61"/>
  <c r="O35" i="61"/>
  <c r="D35" i="61"/>
  <c r="R34" i="61"/>
  <c r="O34" i="61"/>
  <c r="D34" i="61"/>
  <c r="R33" i="61"/>
  <c r="O33" i="61"/>
  <c r="S33" i="61" s="1"/>
  <c r="D33" i="61"/>
  <c r="R32" i="61"/>
  <c r="O32" i="61"/>
  <c r="S32" i="61" s="1"/>
  <c r="D32" i="61"/>
  <c r="R31" i="61"/>
  <c r="O31" i="61"/>
  <c r="D31" i="61"/>
  <c r="R30" i="61"/>
  <c r="O30" i="61"/>
  <c r="S30" i="61" s="1"/>
  <c r="D30" i="61"/>
  <c r="R29" i="61"/>
  <c r="O29" i="61"/>
  <c r="D29" i="61"/>
  <c r="R28" i="61"/>
  <c r="O28" i="61"/>
  <c r="D28" i="61"/>
  <c r="R27" i="61"/>
  <c r="O27" i="61"/>
  <c r="S27" i="61" s="1"/>
  <c r="D27" i="61"/>
  <c r="R26" i="61"/>
  <c r="O26" i="61"/>
  <c r="D26" i="61"/>
  <c r="R25" i="6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S48" i="60" s="1"/>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S40" i="60" s="1"/>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S32" i="60" s="1"/>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EJ55" i="58" s="1"/>
  <c r="BI55" i="58"/>
  <c r="DI55" i="58" s="1"/>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DE53" i="58"/>
  <c r="DD53" i="58"/>
  <c r="DC53" i="58"/>
  <c r="DB53" i="58"/>
  <c r="DA53" i="58"/>
  <c r="CZ53" i="58"/>
  <c r="CY53" i="58"/>
  <c r="CX53" i="58"/>
  <c r="CW53" i="58"/>
  <c r="CV53" i="58"/>
  <c r="CU53" i="58"/>
  <c r="CT53" i="58"/>
  <c r="CS53" i="58"/>
  <c r="CR53" i="58"/>
  <c r="CQ53" i="58"/>
  <c r="CP53" i="58"/>
  <c r="CO53" i="58"/>
  <c r="CN53" i="58"/>
  <c r="CM53" i="58"/>
  <c r="CL53" i="58"/>
  <c r="CK53" i="58"/>
  <c r="CJ53" i="58"/>
  <c r="CI53" i="58"/>
  <c r="CH53" i="58"/>
  <c r="CG53" i="58"/>
  <c r="CE53" i="58"/>
  <c r="CD53" i="58"/>
  <c r="CC53" i="58"/>
  <c r="CB53" i="58"/>
  <c r="FB53" i="58" s="1"/>
  <c r="CA53" i="58"/>
  <c r="BZ53" i="58"/>
  <c r="BY53" i="58"/>
  <c r="EY53" i="58" s="1"/>
  <c r="BX53" i="58"/>
  <c r="DX53" i="58" s="1"/>
  <c r="BW53" i="58"/>
  <c r="BV53" i="58"/>
  <c r="DV53" i="58" s="1"/>
  <c r="BU53" i="58"/>
  <c r="BT53" i="58"/>
  <c r="BS53" i="58"/>
  <c r="BR53" i="58"/>
  <c r="BQ53" i="58"/>
  <c r="BP53" i="58"/>
  <c r="BO53" i="58"/>
  <c r="BN53" i="58"/>
  <c r="BM53" i="58"/>
  <c r="DM53" i="58" s="1"/>
  <c r="BL53" i="58"/>
  <c r="EL53" i="58" s="1"/>
  <c r="BK53" i="58"/>
  <c r="BJ53" i="58"/>
  <c r="BI53" i="58"/>
  <c r="BH53" i="58"/>
  <c r="BG53" i="58"/>
  <c r="D53" i="58"/>
  <c r="DE52" i="58"/>
  <c r="DD52" i="58"/>
  <c r="DC52" i="58"/>
  <c r="DB52" i="58"/>
  <c r="DA52" i="58"/>
  <c r="CZ52" i="58"/>
  <c r="CY52" i="58"/>
  <c r="CX52" i="58"/>
  <c r="CW52" i="58"/>
  <c r="CV52" i="58"/>
  <c r="CU52" i="58"/>
  <c r="CT52" i="58"/>
  <c r="CS52" i="58"/>
  <c r="CR52" i="58"/>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DV51" i="58" s="1"/>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EH49" i="58" s="1"/>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DN47" i="58" s="1"/>
  <c r="BM47" i="58"/>
  <c r="BL47" i="58"/>
  <c r="BK47" i="58"/>
  <c r="DK47" i="58" s="1"/>
  <c r="BJ47" i="58"/>
  <c r="EJ47" i="58" s="1"/>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E45" i="58"/>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DK45" i="58" s="1"/>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DE42" i="58"/>
  <c r="DD42" i="58"/>
  <c r="DC42" i="58"/>
  <c r="DB42" i="58"/>
  <c r="DA42" i="58"/>
  <c r="CZ42" i="58"/>
  <c r="CY42" i="58"/>
  <c r="CX42" i="58"/>
  <c r="CW42" i="58"/>
  <c r="CV42" i="58"/>
  <c r="CU42" i="58"/>
  <c r="CT42" i="58"/>
  <c r="CS42" i="58"/>
  <c r="CR42" i="58"/>
  <c r="CQ42" i="58"/>
  <c r="CP42" i="58"/>
  <c r="CO42" i="58"/>
  <c r="CN42" i="58"/>
  <c r="CM42" i="58"/>
  <c r="CL42" i="58"/>
  <c r="CK42" i="58"/>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DE38" i="58"/>
  <c r="DD38" i="58"/>
  <c r="DC38" i="58"/>
  <c r="DB38" i="58"/>
  <c r="DA38" i="58"/>
  <c r="CZ38" i="58"/>
  <c r="CY38" i="58"/>
  <c r="CX38" i="58"/>
  <c r="CW38" i="58"/>
  <c r="CV38" i="58"/>
  <c r="CU38" i="58"/>
  <c r="CT38" i="58"/>
  <c r="CS38" i="58"/>
  <c r="CR38" i="58"/>
  <c r="CQ38" i="58"/>
  <c r="CP38" i="58"/>
  <c r="CO38" i="58"/>
  <c r="CN38" i="58"/>
  <c r="CM38" i="58"/>
  <c r="CL38" i="58"/>
  <c r="CK38" i="58"/>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EO38" i="58" s="1"/>
  <c r="BN38" i="58"/>
  <c r="BM38" i="58"/>
  <c r="BL38" i="58"/>
  <c r="BK38" i="58"/>
  <c r="BJ38" i="58"/>
  <c r="BI38" i="58"/>
  <c r="BH38" i="58"/>
  <c r="BG38" i="58"/>
  <c r="EG38" i="58" s="1"/>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EE37" i="58" s="1"/>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FD36" i="58" s="1"/>
  <c r="CC36" i="58"/>
  <c r="CB36" i="58"/>
  <c r="CA36" i="58"/>
  <c r="BZ36" i="58"/>
  <c r="EZ36" i="58" s="1"/>
  <c r="BY36" i="58"/>
  <c r="BX36" i="58"/>
  <c r="BW36" i="58"/>
  <c r="EW36" i="58" s="1"/>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EQ33" i="58" s="1"/>
  <c r="BP33" i="58"/>
  <c r="EP33" i="58" s="1"/>
  <c r="BO33" i="58"/>
  <c r="BN33" i="58"/>
  <c r="BM33" i="58"/>
  <c r="DM33" i="58" s="1"/>
  <c r="BL33" i="58"/>
  <c r="BK33" i="58"/>
  <c r="BJ33" i="58"/>
  <c r="BI33" i="58"/>
  <c r="BH33" i="58"/>
  <c r="BG33" i="58"/>
  <c r="D33"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FC32" i="58" s="1"/>
  <c r="CB32" i="58"/>
  <c r="CA32" i="58"/>
  <c r="FA32" i="58" s="1"/>
  <c r="BZ32" i="58"/>
  <c r="BY32" i="58"/>
  <c r="BX32" i="58"/>
  <c r="BW32" i="58"/>
  <c r="BV32" i="58"/>
  <c r="BU32" i="58"/>
  <c r="BT32" i="58"/>
  <c r="BS32" i="58"/>
  <c r="BR32" i="58"/>
  <c r="BQ32" i="58"/>
  <c r="BP32" i="58"/>
  <c r="BO32" i="58"/>
  <c r="BN32" i="58"/>
  <c r="BM32" i="58"/>
  <c r="BL32" i="58"/>
  <c r="BK32" i="58"/>
  <c r="EK32" i="58" s="1"/>
  <c r="BJ32" i="58"/>
  <c r="BI32" i="58"/>
  <c r="BH32" i="58"/>
  <c r="BG32" i="58"/>
  <c r="EG32" i="58" s="1"/>
  <c r="D32" i="58"/>
  <c r="DE31" i="58"/>
  <c r="DD31" i="58"/>
  <c r="DC31" i="58"/>
  <c r="DB31" i="58"/>
  <c r="DA31" i="58"/>
  <c r="CZ31" i="58"/>
  <c r="CY31" i="58"/>
  <c r="CX31" i="58"/>
  <c r="CW31" i="58"/>
  <c r="CV31" i="58"/>
  <c r="CU31" i="58"/>
  <c r="CT31" i="58"/>
  <c r="CS31" i="58"/>
  <c r="CR31" i="58"/>
  <c r="CQ31" i="58"/>
  <c r="CP31" i="58"/>
  <c r="CO31" i="58"/>
  <c r="CN31" i="58"/>
  <c r="CM31" i="58"/>
  <c r="CL31" i="58"/>
  <c r="CK31" i="58"/>
  <c r="CJ31" i="58"/>
  <c r="CI31" i="58"/>
  <c r="CH31" i="58"/>
  <c r="CG31" i="58"/>
  <c r="CE31" i="58"/>
  <c r="CD31" i="58"/>
  <c r="FD31" i="58" s="1"/>
  <c r="CC31" i="58"/>
  <c r="CB31" i="58"/>
  <c r="CA31" i="58"/>
  <c r="BZ31" i="58"/>
  <c r="BY31" i="58"/>
  <c r="BX31" i="58"/>
  <c r="BW31" i="58"/>
  <c r="DW31" i="58" s="1"/>
  <c r="BV31" i="58"/>
  <c r="BU31" i="58"/>
  <c r="BT31" i="58"/>
  <c r="BS31" i="58"/>
  <c r="BR31" i="58"/>
  <c r="ER31" i="58" s="1"/>
  <c r="BQ31" i="58"/>
  <c r="EQ31" i="58" s="1"/>
  <c r="BP31" i="58"/>
  <c r="BO31" i="58"/>
  <c r="BN31" i="58"/>
  <c r="EN31" i="58" s="1"/>
  <c r="BM31" i="58"/>
  <c r="BL31" i="58"/>
  <c r="BK31" i="58"/>
  <c r="BJ31" i="58"/>
  <c r="BI31" i="58"/>
  <c r="BH31" i="58"/>
  <c r="BG31" i="58"/>
  <c r="D31" i="58"/>
  <c r="DE30" i="58"/>
  <c r="DD30" i="58"/>
  <c r="DC30" i="58"/>
  <c r="DB30" i="58"/>
  <c r="DA30" i="58"/>
  <c r="CZ30" i="58"/>
  <c r="CY30" i="58"/>
  <c r="CX30" i="58"/>
  <c r="CW30" i="58"/>
  <c r="CV30" i="58"/>
  <c r="CU30" i="58"/>
  <c r="CT30" i="58"/>
  <c r="CS30" i="58"/>
  <c r="CR30" i="58"/>
  <c r="CQ30" i="58"/>
  <c r="CP30" i="58"/>
  <c r="CO30" i="58"/>
  <c r="CN30" i="58"/>
  <c r="CM30" i="58"/>
  <c r="CL30" i="58"/>
  <c r="CK30" i="58"/>
  <c r="CJ30" i="58"/>
  <c r="CI30" i="58"/>
  <c r="CH30" i="58"/>
  <c r="CG30" i="58"/>
  <c r="CE30" i="58"/>
  <c r="CD30" i="58"/>
  <c r="CC30" i="58"/>
  <c r="CB30" i="58"/>
  <c r="FB30" i="58" s="1"/>
  <c r="CA30" i="58"/>
  <c r="BZ30" i="58"/>
  <c r="BY30" i="58"/>
  <c r="BX30" i="58"/>
  <c r="DX30" i="58" s="1"/>
  <c r="BW30" i="58"/>
  <c r="BV30" i="58"/>
  <c r="BU30" i="58"/>
  <c r="BT30" i="58"/>
  <c r="DT30" i="58" s="1"/>
  <c r="BS30" i="58"/>
  <c r="BR30" i="58"/>
  <c r="BQ30" i="58"/>
  <c r="DQ30" i="58" s="1"/>
  <c r="BP30" i="58"/>
  <c r="BO30" i="58"/>
  <c r="BN30" i="58"/>
  <c r="BM30" i="58"/>
  <c r="DM30" i="58" s="1"/>
  <c r="BL30" i="58"/>
  <c r="EL30" i="58" s="1"/>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DQ29" i="58" s="1"/>
  <c r="BP29" i="58"/>
  <c r="BO29" i="58"/>
  <c r="BN29" i="58"/>
  <c r="BM29" i="58"/>
  <c r="BL29" i="58"/>
  <c r="BK29" i="58"/>
  <c r="BJ29" i="58"/>
  <c r="BI29" i="58"/>
  <c r="BH29" i="58"/>
  <c r="BG29" i="58"/>
  <c r="D29" i="58"/>
  <c r="DE28" i="58"/>
  <c r="DD28" i="58"/>
  <c r="DC28" i="58"/>
  <c r="DB28" i="58"/>
  <c r="DA28" i="58"/>
  <c r="CZ28" i="58"/>
  <c r="CY28" i="58"/>
  <c r="CX28" i="58"/>
  <c r="CW28" i="58"/>
  <c r="CV28" i="58"/>
  <c r="CU28" i="58"/>
  <c r="CT28" i="58"/>
  <c r="CS28" i="58"/>
  <c r="CR28" i="58"/>
  <c r="CQ28" i="58"/>
  <c r="CP28" i="58"/>
  <c r="CO28" i="58"/>
  <c r="CN28" i="58"/>
  <c r="CM28" i="58"/>
  <c r="CL28" i="58"/>
  <c r="CK28" i="58"/>
  <c r="CJ28" i="58"/>
  <c r="CI28" i="58"/>
  <c r="CH28" i="58"/>
  <c r="CG28" i="58"/>
  <c r="CE28" i="58"/>
  <c r="CD28" i="58"/>
  <c r="CC28" i="58"/>
  <c r="CB28" i="58"/>
  <c r="CA28" i="58"/>
  <c r="BZ28" i="58"/>
  <c r="EZ28" i="58" s="1"/>
  <c r="BY28" i="58"/>
  <c r="BX28" i="58"/>
  <c r="BW28" i="58"/>
  <c r="BV28" i="58"/>
  <c r="DV28" i="58" s="1"/>
  <c r="BU28" i="58"/>
  <c r="BT28" i="58"/>
  <c r="BS28" i="58"/>
  <c r="BR28" i="58"/>
  <c r="DR28" i="58" s="1"/>
  <c r="BQ28" i="58"/>
  <c r="BP28" i="58"/>
  <c r="BO28" i="58"/>
  <c r="BN28" i="58"/>
  <c r="DN28" i="58" s="1"/>
  <c r="BM28" i="58"/>
  <c r="EM28" i="58" s="1"/>
  <c r="BL28" i="58"/>
  <c r="BK28" i="58"/>
  <c r="BJ28" i="58"/>
  <c r="BI28" i="58"/>
  <c r="BH28" i="58"/>
  <c r="BG28" i="58"/>
  <c r="D28"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DS27" i="58" s="1"/>
  <c r="BR27" i="58"/>
  <c r="BQ27" i="58"/>
  <c r="BP27" i="58"/>
  <c r="BO27" i="58"/>
  <c r="BN27" i="58"/>
  <c r="BM27" i="58"/>
  <c r="BL27" i="58"/>
  <c r="BK27" i="58"/>
  <c r="EK27" i="58" s="1"/>
  <c r="BJ27" i="58"/>
  <c r="BI27" i="58"/>
  <c r="BH27" i="58"/>
  <c r="BG27" i="58"/>
  <c r="EG27" i="58" s="1"/>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EX26" i="58" s="1"/>
  <c r="BW26" i="58"/>
  <c r="BV26" i="58"/>
  <c r="BU26" i="58"/>
  <c r="BT26" i="58"/>
  <c r="BS26" i="58"/>
  <c r="BR26" i="58"/>
  <c r="BQ26" i="58"/>
  <c r="BP26" i="58"/>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CE24" i="58"/>
  <c r="CD24" i="58"/>
  <c r="CC24" i="58"/>
  <c r="FC24" i="58" s="1"/>
  <c r="CB24" i="58"/>
  <c r="CA24" i="58"/>
  <c r="BZ24" i="58"/>
  <c r="BY24" i="58"/>
  <c r="BX24" i="58"/>
  <c r="BW24" i="58"/>
  <c r="BV24" i="58"/>
  <c r="BU24" i="58"/>
  <c r="BT24" i="58"/>
  <c r="BS24" i="58"/>
  <c r="BR24" i="58"/>
  <c r="BQ24" i="58"/>
  <c r="BP24" i="58"/>
  <c r="BO24" i="58"/>
  <c r="BN24" i="58"/>
  <c r="BM24" i="58"/>
  <c r="EM24" i="58" s="1"/>
  <c r="BL24" i="58"/>
  <c r="BK24" i="58"/>
  <c r="BJ24" i="58"/>
  <c r="BI24" i="58"/>
  <c r="BH24" i="58"/>
  <c r="BG24" i="58"/>
  <c r="D24" i="58"/>
  <c r="DE23" i="58"/>
  <c r="DD23" i="58"/>
  <c r="DC23" i="58"/>
  <c r="DB23" i="58"/>
  <c r="DA23" i="58"/>
  <c r="CZ23" i="58"/>
  <c r="CY23" i="58"/>
  <c r="CX23" i="58"/>
  <c r="CW23" i="58"/>
  <c r="CV23" i="58"/>
  <c r="CU23" i="58"/>
  <c r="CT23" i="58"/>
  <c r="CS23" i="58"/>
  <c r="CR23" i="58"/>
  <c r="CQ23" i="58"/>
  <c r="CP23" i="58"/>
  <c r="CO23" i="58"/>
  <c r="CN23" i="58"/>
  <c r="CM23" i="58"/>
  <c r="CL23" i="58"/>
  <c r="CK23" i="58"/>
  <c r="CJ23" i="58"/>
  <c r="CI23" i="58"/>
  <c r="CH23" i="58"/>
  <c r="CG23" i="58"/>
  <c r="CE23" i="58"/>
  <c r="CD23" i="58"/>
  <c r="FD23" i="58" s="1"/>
  <c r="CC23" i="58"/>
  <c r="CB23" i="58"/>
  <c r="CA23" i="58"/>
  <c r="EA23" i="58" s="1"/>
  <c r="BZ23" i="58"/>
  <c r="EZ23" i="58" s="1"/>
  <c r="BY23" i="58"/>
  <c r="BX23" i="58"/>
  <c r="BW23" i="58"/>
  <c r="BV23" i="58"/>
  <c r="BU23" i="58"/>
  <c r="BT23" i="58"/>
  <c r="BS23" i="58"/>
  <c r="ES23" i="58" s="1"/>
  <c r="BR23" i="58"/>
  <c r="BQ23" i="58"/>
  <c r="BP23" i="58"/>
  <c r="BO23" i="58"/>
  <c r="BN23" i="58"/>
  <c r="BM23" i="58"/>
  <c r="BL23" i="58"/>
  <c r="BK23" i="58"/>
  <c r="BJ23" i="58"/>
  <c r="BI23" i="58"/>
  <c r="BH23" i="58"/>
  <c r="BG23" i="58"/>
  <c r="D23" i="58"/>
  <c r="DE22" i="58"/>
  <c r="DD22" i="58"/>
  <c r="DC22" i="58"/>
  <c r="DB22" i="58"/>
  <c r="DA22" i="58"/>
  <c r="CZ22" i="58"/>
  <c r="CY22" i="58"/>
  <c r="CX22" i="58"/>
  <c r="CW22" i="58"/>
  <c r="CV22" i="58"/>
  <c r="CU22" i="58"/>
  <c r="CT22" i="58"/>
  <c r="CS22" i="58"/>
  <c r="CR22" i="58"/>
  <c r="CQ22" i="58"/>
  <c r="CP22" i="58"/>
  <c r="CO22" i="58"/>
  <c r="CN22" i="58"/>
  <c r="CM22" i="58"/>
  <c r="CL22" i="58"/>
  <c r="CK22" i="58"/>
  <c r="CJ22" i="58"/>
  <c r="CI22" i="58"/>
  <c r="CH22" i="58"/>
  <c r="CG22" i="58"/>
  <c r="CE22" i="58"/>
  <c r="CD22" i="58"/>
  <c r="CC22" i="58"/>
  <c r="EC22" i="58" s="1"/>
  <c r="CB22" i="58"/>
  <c r="EB22" i="58" s="1"/>
  <c r="CA22" i="58"/>
  <c r="BZ22" i="58"/>
  <c r="BY22" i="58"/>
  <c r="BX22" i="58"/>
  <c r="EX22" i="58" s="1"/>
  <c r="BW22" i="58"/>
  <c r="DW22" i="58" s="1"/>
  <c r="BV22" i="58"/>
  <c r="BU22" i="58"/>
  <c r="BT22" i="58"/>
  <c r="BS22" i="58"/>
  <c r="BR22" i="58"/>
  <c r="BQ22" i="58"/>
  <c r="BP22" i="58"/>
  <c r="BO22" i="58"/>
  <c r="BN22" i="58"/>
  <c r="BM22" i="58"/>
  <c r="DM22" i="58" s="1"/>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DE20" i="58"/>
  <c r="DD20" i="58"/>
  <c r="DC20" i="58"/>
  <c r="DB20" i="58"/>
  <c r="DA20" i="58"/>
  <c r="CZ20" i="58"/>
  <c r="CY20" i="58"/>
  <c r="CX20" i="58"/>
  <c r="CW20" i="58"/>
  <c r="CV20" i="58"/>
  <c r="CU20" i="58"/>
  <c r="CT20" i="58"/>
  <c r="CS20" i="58"/>
  <c r="CR20" i="58"/>
  <c r="CQ20" i="58"/>
  <c r="CP20" i="58"/>
  <c r="CO20" i="58"/>
  <c r="CN20" i="58"/>
  <c r="CM20" i="58"/>
  <c r="CL20" i="58"/>
  <c r="CK20" i="58"/>
  <c r="CJ20" i="58"/>
  <c r="CI20" i="58"/>
  <c r="CH20" i="58"/>
  <c r="CG20" i="58"/>
  <c r="CE20" i="58"/>
  <c r="CD20" i="58"/>
  <c r="FD20" i="58" s="1"/>
  <c r="CC20" i="58"/>
  <c r="CB20" i="58"/>
  <c r="CA20" i="58"/>
  <c r="BZ20" i="58"/>
  <c r="EZ20" i="58" s="1"/>
  <c r="BY20" i="58"/>
  <c r="BX20" i="58"/>
  <c r="BW20" i="58"/>
  <c r="BV20" i="58"/>
  <c r="BU20" i="58"/>
  <c r="BT20" i="58"/>
  <c r="BS20" i="58"/>
  <c r="BR20" i="58"/>
  <c r="ER20" i="58" s="1"/>
  <c r="BQ20" i="58"/>
  <c r="BP20" i="58"/>
  <c r="BO20" i="58"/>
  <c r="BN20" i="58"/>
  <c r="EN20" i="58" s="1"/>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CZ18" i="58"/>
  <c r="CY18" i="58"/>
  <c r="CX18" i="58"/>
  <c r="CW18" i="58"/>
  <c r="CV18" i="58"/>
  <c r="CU18" i="58"/>
  <c r="CT18" i="58"/>
  <c r="CS18" i="58"/>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E55" i="57"/>
  <c r="DD55" i="57"/>
  <c r="DC55" i="57"/>
  <c r="DB55" i="57"/>
  <c r="DA55" i="57"/>
  <c r="CZ55" i="57"/>
  <c r="CY55" i="57"/>
  <c r="CX55" i="57"/>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G55" i="57" s="1"/>
  <c r="D55" i="57"/>
  <c r="DE54" i="57"/>
  <c r="DD54" i="57"/>
  <c r="DC54" i="57"/>
  <c r="DB54" i="57"/>
  <c r="DA54" i="57"/>
  <c r="CZ54" i="57"/>
  <c r="CY54" i="57"/>
  <c r="CX54" i="57"/>
  <c r="CW54" i="57"/>
  <c r="CV54" i="57"/>
  <c r="CU54" i="57"/>
  <c r="CT54" i="57"/>
  <c r="CS54" i="57"/>
  <c r="CR54" i="57"/>
  <c r="CQ54" i="57"/>
  <c r="CP54" i="57"/>
  <c r="CO54" i="57"/>
  <c r="CN54" i="57"/>
  <c r="CM54" i="57"/>
  <c r="CL54" i="57"/>
  <c r="CK54" i="57"/>
  <c r="CJ54" i="57"/>
  <c r="CI54" i="57"/>
  <c r="CH54" i="57"/>
  <c r="CG54" i="57"/>
  <c r="CE54" i="57"/>
  <c r="FE54" i="57" s="1"/>
  <c r="CD54" i="57"/>
  <c r="CC54" i="57"/>
  <c r="CB54" i="57"/>
  <c r="CA54" i="57"/>
  <c r="FA54" i="57" s="1"/>
  <c r="BZ54" i="57"/>
  <c r="EZ54" i="57" s="1"/>
  <c r="BY54" i="57"/>
  <c r="BX54" i="57"/>
  <c r="BW54" i="57"/>
  <c r="EW54" i="57" s="1"/>
  <c r="BV54" i="57"/>
  <c r="BU54" i="57"/>
  <c r="BT54" i="57"/>
  <c r="BS54" i="57"/>
  <c r="ES54" i="57" s="1"/>
  <c r="BR54" i="57"/>
  <c r="ER54" i="57" s="1"/>
  <c r="BQ54" i="57"/>
  <c r="BP54" i="57"/>
  <c r="BO54" i="57"/>
  <c r="EO54" i="57" s="1"/>
  <c r="BN54" i="57"/>
  <c r="BM54" i="57"/>
  <c r="BL54" i="57"/>
  <c r="BK54" i="57"/>
  <c r="EK54" i="57" s="1"/>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DE52" i="57"/>
  <c r="DD52" i="57"/>
  <c r="DC52" i="57"/>
  <c r="DB52" i="57"/>
  <c r="DA52" i="57"/>
  <c r="CZ52" i="57"/>
  <c r="CY52" i="57"/>
  <c r="CX52" i="57"/>
  <c r="CW52" i="57"/>
  <c r="CV52" i="57"/>
  <c r="CU52" i="57"/>
  <c r="CT52" i="57"/>
  <c r="CS52" i="57"/>
  <c r="CR52" i="57"/>
  <c r="CQ52" i="57"/>
  <c r="CP52" i="57"/>
  <c r="CO52" i="57"/>
  <c r="CN52" i="57"/>
  <c r="CM52" i="57"/>
  <c r="CL52" i="57"/>
  <c r="CK52" i="57"/>
  <c r="CJ52" i="57"/>
  <c r="CI52" i="57"/>
  <c r="CH52" i="57"/>
  <c r="CG52" i="57"/>
  <c r="CE52" i="57"/>
  <c r="CD52" i="57"/>
  <c r="CC52" i="57"/>
  <c r="CB52" i="57"/>
  <c r="CA52" i="57"/>
  <c r="BZ52" i="57"/>
  <c r="EZ52" i="57" s="1"/>
  <c r="BY52" i="57"/>
  <c r="BX52" i="57"/>
  <c r="BW52" i="57"/>
  <c r="BV52" i="57"/>
  <c r="BU52" i="57"/>
  <c r="BT52" i="57"/>
  <c r="BS52" i="57"/>
  <c r="ES52" i="57" s="1"/>
  <c r="BR52" i="57"/>
  <c r="ER52" i="57" s="1"/>
  <c r="BQ52" i="57"/>
  <c r="BP52" i="57"/>
  <c r="BO52" i="57"/>
  <c r="EO52" i="57" s="1"/>
  <c r="BN52" i="57"/>
  <c r="BM52" i="57"/>
  <c r="BL52" i="57"/>
  <c r="EL52" i="57" s="1"/>
  <c r="BK52" i="57"/>
  <c r="BJ52" i="57"/>
  <c r="EJ52" i="57" s="1"/>
  <c r="BI52" i="57"/>
  <c r="BH52" i="57"/>
  <c r="BG52" i="57"/>
  <c r="D52" i="57"/>
  <c r="DE51" i="57"/>
  <c r="DD51" i="57"/>
  <c r="DC51" i="57"/>
  <c r="DB51" i="57"/>
  <c r="DA51" i="57"/>
  <c r="CZ51" i="57"/>
  <c r="CY51" i="57"/>
  <c r="CX51" i="57"/>
  <c r="CW51" i="57"/>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DE50" i="57"/>
  <c r="DD50" i="57"/>
  <c r="DC50" i="57"/>
  <c r="DB50" i="57"/>
  <c r="DA50" i="57"/>
  <c r="CZ50" i="57"/>
  <c r="CY50" i="57"/>
  <c r="CX50" i="57"/>
  <c r="CW50" i="57"/>
  <c r="CV50" i="57"/>
  <c r="CU50" i="57"/>
  <c r="CT50" i="57"/>
  <c r="CS50" i="57"/>
  <c r="CR50" i="57"/>
  <c r="CQ50" i="57"/>
  <c r="CP50" i="57"/>
  <c r="CO50" i="57"/>
  <c r="CN50" i="57"/>
  <c r="CM50" i="57"/>
  <c r="CL50" i="57"/>
  <c r="CK50" i="57"/>
  <c r="CJ50" i="57"/>
  <c r="CI50" i="57"/>
  <c r="CH50" i="57"/>
  <c r="CG50" i="57"/>
  <c r="CE50" i="57"/>
  <c r="CD50" i="57"/>
  <c r="FD50" i="57" s="1"/>
  <c r="CC50" i="57"/>
  <c r="CB50" i="57"/>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DE48" i="57"/>
  <c r="DD48" i="57"/>
  <c r="DC48" i="57"/>
  <c r="DB48" i="57"/>
  <c r="DA48" i="57"/>
  <c r="CZ48" i="57"/>
  <c r="CY48" i="57"/>
  <c r="CX48" i="57"/>
  <c r="CW48" i="57"/>
  <c r="CV48" i="57"/>
  <c r="CU48" i="57"/>
  <c r="CT48" i="57"/>
  <c r="CS48" i="57"/>
  <c r="CR48" i="57"/>
  <c r="CQ48" i="57"/>
  <c r="CP48" i="57"/>
  <c r="CO48" i="57"/>
  <c r="CN48" i="57"/>
  <c r="CM48" i="57"/>
  <c r="CL48" i="57"/>
  <c r="CK48" i="57"/>
  <c r="CJ48" i="57"/>
  <c r="CI48" i="57"/>
  <c r="CH48" i="57"/>
  <c r="CG48" i="57"/>
  <c r="CE48" i="57"/>
  <c r="CD48" i="57"/>
  <c r="FD48" i="57" s="1"/>
  <c r="CC48" i="57"/>
  <c r="CB48" i="57"/>
  <c r="CA48" i="57"/>
  <c r="BZ48" i="57"/>
  <c r="BY48" i="57"/>
  <c r="BX48" i="57"/>
  <c r="BW48" i="57"/>
  <c r="EW48" i="57" s="1"/>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FD45" i="57" s="1"/>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CO42" i="57"/>
  <c r="CN42" i="57"/>
  <c r="CM42" i="57"/>
  <c r="CL42" i="57"/>
  <c r="CK42" i="57"/>
  <c r="CJ42" i="57"/>
  <c r="CI42" i="57"/>
  <c r="CH42" i="57"/>
  <c r="CG42" i="57"/>
  <c r="CE42" i="57"/>
  <c r="FE42" i="57" s="1"/>
  <c r="CD42" i="57"/>
  <c r="CC42" i="57"/>
  <c r="CB42" i="57"/>
  <c r="CA42" i="57"/>
  <c r="FA42" i="57" s="1"/>
  <c r="BZ42" i="57"/>
  <c r="BY42" i="57"/>
  <c r="DY42" i="57" s="1"/>
  <c r="BX42" i="57"/>
  <c r="BW42" i="57"/>
  <c r="EW42" i="57" s="1"/>
  <c r="BV42" i="57"/>
  <c r="BU42" i="57"/>
  <c r="BT42" i="57"/>
  <c r="BS42" i="57"/>
  <c r="BR42" i="57"/>
  <c r="BQ42" i="57"/>
  <c r="DQ42" i="57" s="1"/>
  <c r="BP42" i="57"/>
  <c r="BO42" i="57"/>
  <c r="EO42" i="57" s="1"/>
  <c r="BN42" i="57"/>
  <c r="BM42" i="57"/>
  <c r="BL42" i="57"/>
  <c r="DL42" i="57" s="1"/>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DA40" i="57"/>
  <c r="CZ40" i="57"/>
  <c r="CY40" i="57"/>
  <c r="CX40" i="57"/>
  <c r="CW40" i="57"/>
  <c r="CV40" i="57"/>
  <c r="CU40" i="57"/>
  <c r="CT40" i="57"/>
  <c r="CS40" i="57"/>
  <c r="CR40" i="57"/>
  <c r="CQ40" i="57"/>
  <c r="CP40" i="57"/>
  <c r="CO40" i="57"/>
  <c r="CN40" i="57"/>
  <c r="CM40" i="57"/>
  <c r="CL40" i="57"/>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G37" i="57" s="1"/>
  <c r="D37" i="57"/>
  <c r="DE36" i="57"/>
  <c r="DD36" i="57"/>
  <c r="DC36" i="57"/>
  <c r="DB36" i="57"/>
  <c r="DA36" i="57"/>
  <c r="CZ36" i="57"/>
  <c r="CY36" i="57"/>
  <c r="CX36" i="57"/>
  <c r="CW36" i="57"/>
  <c r="CV36" i="57"/>
  <c r="CU36" i="57"/>
  <c r="CT36" i="57"/>
  <c r="CS36" i="57"/>
  <c r="CR36" i="57"/>
  <c r="CQ36" i="57"/>
  <c r="CP36" i="57"/>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DX35" i="57" s="1"/>
  <c r="BW35" i="57"/>
  <c r="BV35" i="57"/>
  <c r="BU35" i="57"/>
  <c r="DU35" i="57" s="1"/>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EJ34" i="57" s="1"/>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DK33" i="57" s="1"/>
  <c r="BJ33" i="57"/>
  <c r="BI33" i="57"/>
  <c r="BH33" i="57"/>
  <c r="BG33" i="57"/>
  <c r="D33" i="57"/>
  <c r="DE32" i="57"/>
  <c r="DD32" i="57"/>
  <c r="DC32" i="57"/>
  <c r="DB32" i="57"/>
  <c r="DA32" i="57"/>
  <c r="CZ32" i="57"/>
  <c r="CY32" i="57"/>
  <c r="CX32" i="57"/>
  <c r="CW32" i="57"/>
  <c r="CV32" i="57"/>
  <c r="CU32" i="57"/>
  <c r="CT32" i="57"/>
  <c r="CS32" i="57"/>
  <c r="CR32" i="57"/>
  <c r="CQ32" i="57"/>
  <c r="CP32" i="57"/>
  <c r="CO32" i="57"/>
  <c r="CN32" i="57"/>
  <c r="CM32" i="57"/>
  <c r="CL32" i="57"/>
  <c r="CK32" i="57"/>
  <c r="CJ32" i="57"/>
  <c r="CI32" i="57"/>
  <c r="CH32" i="57"/>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DX27" i="57" s="1"/>
  <c r="BW27" i="57"/>
  <c r="BV27" i="57"/>
  <c r="DV27" i="57" s="1"/>
  <c r="BU27" i="57"/>
  <c r="EU27" i="57" s="1"/>
  <c r="BT27" i="57"/>
  <c r="BS27" i="57"/>
  <c r="BR27" i="57"/>
  <c r="BQ27" i="57"/>
  <c r="BP27" i="57"/>
  <c r="DP27" i="57" s="1"/>
  <c r="BO27" i="57"/>
  <c r="BN27" i="57"/>
  <c r="DN27" i="57" s="1"/>
  <c r="BM27" i="57"/>
  <c r="EM27" i="57" s="1"/>
  <c r="BL27" i="57"/>
  <c r="BK27" i="57"/>
  <c r="BJ27" i="57"/>
  <c r="BI27" i="57"/>
  <c r="BH27" i="57"/>
  <c r="DH27" i="57" s="1"/>
  <c r="BG27" i="57"/>
  <c r="D27"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EM26" i="57" s="1"/>
  <c r="BL26" i="57"/>
  <c r="BK26" i="57"/>
  <c r="BJ26" i="57"/>
  <c r="BI26" i="57"/>
  <c r="BH26" i="57"/>
  <c r="BG26" i="57"/>
  <c r="D26" i="57"/>
  <c r="DE25" i="57"/>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EG25" i="57" s="1"/>
  <c r="D25" i="57"/>
  <c r="DE24" i="57"/>
  <c r="DD24" i="57"/>
  <c r="DC24" i="57"/>
  <c r="DB24" i="57"/>
  <c r="DA24" i="57"/>
  <c r="CZ24" i="57"/>
  <c r="CY24" i="57"/>
  <c r="CX24" i="57"/>
  <c r="CW24" i="57"/>
  <c r="CV24" i="57"/>
  <c r="CU24" i="57"/>
  <c r="CT24" i="57"/>
  <c r="CS24" i="57"/>
  <c r="CR24" i="57"/>
  <c r="CQ24" i="57"/>
  <c r="CP24" i="57"/>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DL24" i="57" s="1"/>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BV21" i="57"/>
  <c r="EV21" i="57" s="1"/>
  <c r="BU21" i="57"/>
  <c r="BT21" i="57"/>
  <c r="BS21" i="57"/>
  <c r="BR21" i="57"/>
  <c r="DR21" i="57" s="1"/>
  <c r="BQ21" i="57"/>
  <c r="BP21" i="57"/>
  <c r="BO21" i="57"/>
  <c r="EO21" i="57" s="1"/>
  <c r="BN21" i="57"/>
  <c r="BM21" i="57"/>
  <c r="BL21" i="57"/>
  <c r="BK21" i="57"/>
  <c r="DK21" i="57" s="1"/>
  <c r="BJ21" i="57"/>
  <c r="DJ21" i="57" s="1"/>
  <c r="BI21" i="57"/>
  <c r="BH21" i="57"/>
  <c r="BG21" i="57"/>
  <c r="DG21" i="57" s="1"/>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DL20" i="57" s="1"/>
  <c r="BK20" i="57"/>
  <c r="BJ20" i="57"/>
  <c r="BI20" i="57"/>
  <c r="BH20" i="57"/>
  <c r="BG20" i="57"/>
  <c r="D20"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EE19" i="57" s="1"/>
  <c r="CD19" i="57"/>
  <c r="CC19" i="57"/>
  <c r="CB19" i="57"/>
  <c r="EB19" i="57" s="1"/>
  <c r="CA19" i="57"/>
  <c r="BZ19" i="57"/>
  <c r="BY19" i="57"/>
  <c r="BX19" i="57"/>
  <c r="BW19" i="57"/>
  <c r="DW19" i="57" s="1"/>
  <c r="BV19" i="57"/>
  <c r="BU19" i="57"/>
  <c r="BT19" i="57"/>
  <c r="DT19" i="57" s="1"/>
  <c r="BS19" i="57"/>
  <c r="BR19" i="57"/>
  <c r="BQ19" i="57"/>
  <c r="BP19" i="57"/>
  <c r="BO19" i="57"/>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DD17" i="57"/>
  <c r="DC17" i="57"/>
  <c r="DB17" i="57"/>
  <c r="DA17" i="57"/>
  <c r="CZ17" i="57"/>
  <c r="CY17" i="57"/>
  <c r="CX17" i="57"/>
  <c r="CW17" i="57"/>
  <c r="CV17" i="57"/>
  <c r="CU17" i="57"/>
  <c r="CT17" i="57"/>
  <c r="CS17" i="57"/>
  <c r="CR17" i="57"/>
  <c r="CQ17" i="57"/>
  <c r="CP17" i="57"/>
  <c r="CO17" i="57"/>
  <c r="CN17" i="57"/>
  <c r="CM17" i="57"/>
  <c r="CL17" i="57"/>
  <c r="CK17" i="57"/>
  <c r="CJ17" i="57"/>
  <c r="CI17" i="57"/>
  <c r="CH17" i="57"/>
  <c r="CG17" i="57"/>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DB46" i="56"/>
  <c r="DA46" i="56"/>
  <c r="CZ46" i="56"/>
  <c r="CY46" i="56"/>
  <c r="CX46" i="56"/>
  <c r="CW46" i="56"/>
  <c r="CV46" i="56"/>
  <c r="CU46" i="56"/>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DJ42" i="56" s="1"/>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EZ38" i="56" s="1"/>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DE33" i="56"/>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EE33" i="56" s="1"/>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E24" i="56"/>
  <c r="DD24" i="56"/>
  <c r="DC24" i="56"/>
  <c r="DB24" i="56"/>
  <c r="DA24" i="56"/>
  <c r="CZ24" i="56"/>
  <c r="CY24" i="56"/>
  <c r="CX24" i="56"/>
  <c r="CW24" i="56"/>
  <c r="CV24" i="56"/>
  <c r="CU24" i="56"/>
  <c r="CT24" i="56"/>
  <c r="CS24" i="56"/>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BT24" i="56"/>
  <c r="DT24" i="56" s="1"/>
  <c r="BS24" i="56"/>
  <c r="BR24" i="56"/>
  <c r="BQ24" i="56"/>
  <c r="DQ24" i="56" s="1"/>
  <c r="BP24" i="56"/>
  <c r="BO24" i="56"/>
  <c r="BN24" i="56"/>
  <c r="DN24" i="56" s="1"/>
  <c r="BM24" i="56"/>
  <c r="DM24" i="56" s="1"/>
  <c r="BL24" i="56"/>
  <c r="BK24" i="56"/>
  <c r="BJ24" i="56"/>
  <c r="BI24" i="56"/>
  <c r="EI24" i="56" s="1"/>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EM23" i="56" s="1"/>
  <c r="BL23" i="56"/>
  <c r="EL23" i="56" s="1"/>
  <c r="BK23" i="56"/>
  <c r="EK23" i="56" s="1"/>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DE20" i="56"/>
  <c r="DD20" i="56"/>
  <c r="DC20" i="56"/>
  <c r="DB20" i="56"/>
  <c r="DA20" i="56"/>
  <c r="CZ20" i="56"/>
  <c r="CY20" i="56"/>
  <c r="CX20" i="56"/>
  <c r="CW20" i="56"/>
  <c r="CV20" i="56"/>
  <c r="CU20" i="56"/>
  <c r="CT20" i="56"/>
  <c r="CS20" i="56"/>
  <c r="CR20" i="56"/>
  <c r="CQ20" i="56"/>
  <c r="CP20" i="56"/>
  <c r="CO20" i="56"/>
  <c r="CN20" i="56"/>
  <c r="CM20" i="56"/>
  <c r="CL20" i="56"/>
  <c r="CK20" i="56"/>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CU56" i="55"/>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CZ55" i="55"/>
  <c r="CY55" i="55"/>
  <c r="CX55" i="55"/>
  <c r="CW55" i="55"/>
  <c r="CV55" i="55"/>
  <c r="CU55" i="55"/>
  <c r="CT55" i="55"/>
  <c r="CS55" i="55"/>
  <c r="CR55" i="55"/>
  <c r="CQ55" i="55"/>
  <c r="CP55" i="55"/>
  <c r="CO55" i="55"/>
  <c r="CN55" i="55"/>
  <c r="CM55" i="55"/>
  <c r="CL55" i="55"/>
  <c r="CK55" i="55"/>
  <c r="CJ55" i="55"/>
  <c r="CI55" i="55"/>
  <c r="CH55" i="55"/>
  <c r="CG55" i="55"/>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DJ55" i="55" s="1"/>
  <c r="BI55" i="55"/>
  <c r="BH55" i="55"/>
  <c r="BG55" i="55"/>
  <c r="D55" i="55"/>
  <c r="DE54" i="55"/>
  <c r="DD54" i="55"/>
  <c r="DC54" i="55"/>
  <c r="DB54" i="55"/>
  <c r="DA54" i="55"/>
  <c r="CZ54" i="55"/>
  <c r="CY54" i="55"/>
  <c r="CX54" i="55"/>
  <c r="CW54" i="55"/>
  <c r="CV54" i="55"/>
  <c r="CU54" i="55"/>
  <c r="CT54" i="55"/>
  <c r="CS54" i="55"/>
  <c r="CR54" i="55"/>
  <c r="CQ54" i="55"/>
  <c r="CP54" i="55"/>
  <c r="CO54" i="55"/>
  <c r="CN54" i="55"/>
  <c r="CM54" i="55"/>
  <c r="CL54" i="55"/>
  <c r="CK54" i="55"/>
  <c r="CJ54" i="55"/>
  <c r="CI54" i="55"/>
  <c r="CH54" i="55"/>
  <c r="CG54" i="55"/>
  <c r="CE54" i="55"/>
  <c r="FE54" i="55" s="1"/>
  <c r="CD54" i="55"/>
  <c r="CC54" i="55"/>
  <c r="CB54" i="55"/>
  <c r="CA54" i="55"/>
  <c r="FA54" i="55" s="1"/>
  <c r="BZ54" i="55"/>
  <c r="BY54" i="55"/>
  <c r="BX54" i="55"/>
  <c r="BW54" i="55"/>
  <c r="BV54" i="55"/>
  <c r="BU54" i="55"/>
  <c r="BT54" i="55"/>
  <c r="BS54" i="55"/>
  <c r="ES54" i="55" s="1"/>
  <c r="BR54" i="55"/>
  <c r="BQ54" i="55"/>
  <c r="BP54" i="55"/>
  <c r="BO54" i="55"/>
  <c r="EO54" i="55" s="1"/>
  <c r="BN54" i="55"/>
  <c r="BM54" i="55"/>
  <c r="BL54" i="55"/>
  <c r="BK54" i="55"/>
  <c r="BJ54" i="55"/>
  <c r="BI54" i="55"/>
  <c r="BH54" i="55"/>
  <c r="BG54" i="55"/>
  <c r="DG54" i="55" s="1"/>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ET53" i="55" s="1"/>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EU51" i="55" s="1"/>
  <c r="BT51" i="55"/>
  <c r="BS51" i="55"/>
  <c r="BR51" i="55"/>
  <c r="BQ51" i="55"/>
  <c r="BP51" i="55"/>
  <c r="BO51" i="55"/>
  <c r="BN51" i="55"/>
  <c r="DN51" i="55" s="1"/>
  <c r="BM51" i="55"/>
  <c r="BL51" i="55"/>
  <c r="BK51" i="55"/>
  <c r="BJ51" i="55"/>
  <c r="BI51" i="55"/>
  <c r="BH51" i="55"/>
  <c r="BG51" i="55"/>
  <c r="D51" i="55"/>
  <c r="DE50" i="55"/>
  <c r="DD50" i="55"/>
  <c r="DC50" i="55"/>
  <c r="DB50" i="55"/>
  <c r="DA50" i="55"/>
  <c r="CZ50" i="55"/>
  <c r="CY50" i="55"/>
  <c r="CX50" i="55"/>
  <c r="CW50" i="55"/>
  <c r="CV50" i="55"/>
  <c r="CU50" i="55"/>
  <c r="CT50" i="55"/>
  <c r="CS50" i="55"/>
  <c r="CR50" i="55"/>
  <c r="CQ50" i="55"/>
  <c r="CP50" i="55"/>
  <c r="CO50" i="55"/>
  <c r="CN50" i="55"/>
  <c r="CM50" i="55"/>
  <c r="CL50" i="55"/>
  <c r="CK50" i="55"/>
  <c r="CJ50" i="55"/>
  <c r="CI50" i="55"/>
  <c r="CH50" i="55"/>
  <c r="CG50" i="55"/>
  <c r="CE50" i="55"/>
  <c r="CD50" i="55"/>
  <c r="CC50" i="55"/>
  <c r="CB50" i="55"/>
  <c r="FB50" i="55" s="1"/>
  <c r="CA50" i="55"/>
  <c r="BZ50" i="55"/>
  <c r="BY50" i="55"/>
  <c r="BX50" i="55"/>
  <c r="EX50" i="55" s="1"/>
  <c r="BW50" i="55"/>
  <c r="BV50" i="55"/>
  <c r="EV50" i="55" s="1"/>
  <c r="BU50" i="55"/>
  <c r="BT50" i="55"/>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EN49" i="55" s="1"/>
  <c r="BM49" i="55"/>
  <c r="BL49" i="55"/>
  <c r="BK49" i="55"/>
  <c r="DK49" i="55" s="1"/>
  <c r="BJ49" i="55"/>
  <c r="DJ49" i="55" s="1"/>
  <c r="BI49" i="55"/>
  <c r="BH49" i="55"/>
  <c r="BG49" i="55"/>
  <c r="EG49" i="55" s="1"/>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CJ47" i="55"/>
  <c r="CI47" i="55"/>
  <c r="CH47" i="55"/>
  <c r="CG47" i="55"/>
  <c r="CE47" i="55"/>
  <c r="CD47" i="55"/>
  <c r="FD47" i="55" s="1"/>
  <c r="CC47" i="55"/>
  <c r="CB47" i="55"/>
  <c r="CA47" i="55"/>
  <c r="BZ47" i="55"/>
  <c r="EZ47" i="55" s="1"/>
  <c r="BY47" i="55"/>
  <c r="DY47" i="55" s="1"/>
  <c r="BX47" i="55"/>
  <c r="BW47" i="55"/>
  <c r="BV47" i="55"/>
  <c r="BU47" i="55"/>
  <c r="BT47" i="55"/>
  <c r="BS47" i="55"/>
  <c r="BR47" i="55"/>
  <c r="DR47" i="55" s="1"/>
  <c r="BQ47" i="55"/>
  <c r="DQ47" i="55" s="1"/>
  <c r="BP47" i="55"/>
  <c r="BO47" i="55"/>
  <c r="BN47" i="55"/>
  <c r="DN47" i="55" s="1"/>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DE45" i="55"/>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BS45" i="55"/>
  <c r="BR45" i="55"/>
  <c r="BQ45" i="55"/>
  <c r="BP45" i="55"/>
  <c r="BO45" i="55"/>
  <c r="BN45" i="55"/>
  <c r="BM45" i="55"/>
  <c r="BL45" i="55"/>
  <c r="EL45" i="55" s="1"/>
  <c r="BK45" i="55"/>
  <c r="BJ45" i="55"/>
  <c r="BI45" i="55"/>
  <c r="BH45" i="55"/>
  <c r="DH45" i="55" s="1"/>
  <c r="BG45" i="55"/>
  <c r="D45" i="55"/>
  <c r="DE44" i="55"/>
  <c r="DD44" i="55"/>
  <c r="DC44" i="55"/>
  <c r="DB44" i="55"/>
  <c r="DA44" i="55"/>
  <c r="CZ44" i="55"/>
  <c r="CY44" i="55"/>
  <c r="CX44" i="55"/>
  <c r="CW44" i="55"/>
  <c r="CV44" i="55"/>
  <c r="CU44" i="55"/>
  <c r="CT44" i="55"/>
  <c r="CS44" i="55"/>
  <c r="CR44" i="55"/>
  <c r="CQ44" i="55"/>
  <c r="CP44" i="55"/>
  <c r="CO44" i="55"/>
  <c r="CN44" i="55"/>
  <c r="CM44" i="55"/>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DT44" i="55" s="1"/>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DE42" i="55"/>
  <c r="DD42" i="55"/>
  <c r="DC42" i="55"/>
  <c r="DB42" i="55"/>
  <c r="DA42" i="55"/>
  <c r="CZ42" i="55"/>
  <c r="CY42" i="55"/>
  <c r="CX42" i="55"/>
  <c r="CW42" i="55"/>
  <c r="CV42" i="55"/>
  <c r="CU42" i="55"/>
  <c r="CT42" i="55"/>
  <c r="CS42" i="55"/>
  <c r="CR42" i="55"/>
  <c r="CQ42" i="55"/>
  <c r="CP42" i="55"/>
  <c r="CO42" i="55"/>
  <c r="CN42" i="55"/>
  <c r="CM42" i="55"/>
  <c r="CL42" i="55"/>
  <c r="CK42" i="55"/>
  <c r="CJ42" i="55"/>
  <c r="CI42" i="55"/>
  <c r="CH42" i="55"/>
  <c r="CG42" i="55"/>
  <c r="CE42" i="55"/>
  <c r="CD42" i="55"/>
  <c r="CC42" i="55"/>
  <c r="EC42" i="55" s="1"/>
  <c r="CB42" i="55"/>
  <c r="CA42" i="55"/>
  <c r="BZ42" i="55"/>
  <c r="BY42" i="55"/>
  <c r="DY42" i="55" s="1"/>
  <c r="BX42" i="55"/>
  <c r="BW42" i="55"/>
  <c r="BV42" i="55"/>
  <c r="BU42" i="55"/>
  <c r="DU42" i="55" s="1"/>
  <c r="BT42" i="55"/>
  <c r="BS42" i="55"/>
  <c r="BR42" i="55"/>
  <c r="BQ42" i="55"/>
  <c r="BP42" i="55"/>
  <c r="BO42" i="55"/>
  <c r="BN42" i="55"/>
  <c r="DN42" i="55" s="1"/>
  <c r="BM42" i="55"/>
  <c r="BL42" i="55"/>
  <c r="BK42" i="55"/>
  <c r="BJ42" i="55"/>
  <c r="BI42" i="55"/>
  <c r="DI42" i="55" s="1"/>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EE41" i="55" s="1"/>
  <c r="CD41" i="55"/>
  <c r="ED41" i="55" s="1"/>
  <c r="CC41" i="55"/>
  <c r="CB41" i="55"/>
  <c r="CA41" i="55"/>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EC40" i="55" s="1"/>
  <c r="CB40" i="55"/>
  <c r="FB40" i="55" s="1"/>
  <c r="CA40" i="55"/>
  <c r="BZ40" i="55"/>
  <c r="BY40" i="55"/>
  <c r="EY40" i="55" s="1"/>
  <c r="BX40" i="55"/>
  <c r="BW40" i="55"/>
  <c r="BV40" i="55"/>
  <c r="BU40" i="55"/>
  <c r="BT40" i="55"/>
  <c r="DT40" i="55" s="1"/>
  <c r="BS40" i="55"/>
  <c r="ES40" i="55" s="1"/>
  <c r="BR40" i="55"/>
  <c r="BQ40" i="55"/>
  <c r="BP40" i="55"/>
  <c r="BO40" i="55"/>
  <c r="EO40" i="55" s="1"/>
  <c r="BN40" i="55"/>
  <c r="BM40" i="55"/>
  <c r="BL40" i="55"/>
  <c r="EL40" i="55" s="1"/>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FB37" i="55" s="1"/>
  <c r="CA37" i="55"/>
  <c r="BZ37" i="55"/>
  <c r="BY37" i="55"/>
  <c r="BX37" i="55"/>
  <c r="BW37" i="55"/>
  <c r="BV37" i="55"/>
  <c r="BU37" i="55"/>
  <c r="BT37" i="55"/>
  <c r="DT37" i="55" s="1"/>
  <c r="BS37" i="55"/>
  <c r="BR37" i="55"/>
  <c r="BQ37" i="55"/>
  <c r="BP37" i="55"/>
  <c r="BO37" i="55"/>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DR34" i="55" s="1"/>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EU32" i="55" s="1"/>
  <c r="BT32" i="55"/>
  <c r="BS32" i="55"/>
  <c r="ES32" i="55" s="1"/>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DL30" i="55" s="1"/>
  <c r="BK30" i="55"/>
  <c r="BJ30" i="55"/>
  <c r="EJ30" i="55" s="1"/>
  <c r="BI30" i="55"/>
  <c r="BH30" i="55"/>
  <c r="BG30" i="55"/>
  <c r="DG30" i="55" s="1"/>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ED28" i="55" s="1"/>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DA27" i="55"/>
  <c r="CZ27" i="55"/>
  <c r="CY27" i="55"/>
  <c r="CX27" i="55"/>
  <c r="CW27" i="55"/>
  <c r="CV27" i="55"/>
  <c r="CU27" i="55"/>
  <c r="CT27" i="55"/>
  <c r="CS27" i="55"/>
  <c r="CR27" i="55"/>
  <c r="CQ27" i="55"/>
  <c r="CP27" i="55"/>
  <c r="CO27" i="55"/>
  <c r="CN27" i="55"/>
  <c r="CM27" i="55"/>
  <c r="CL27" i="55"/>
  <c r="CK27" i="55"/>
  <c r="CJ27" i="55"/>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EK26" i="55" s="1"/>
  <c r="BJ26" i="55"/>
  <c r="EJ26" i="55" s="1"/>
  <c r="BI26" i="55"/>
  <c r="BH26" i="55"/>
  <c r="BG26" i="55"/>
  <c r="DG26" i="55" s="1"/>
  <c r="D26" i="55"/>
  <c r="DE25" i="55"/>
  <c r="DD25" i="55"/>
  <c r="DC25" i="55"/>
  <c r="DB25" i="55"/>
  <c r="DA25" i="55"/>
  <c r="CZ25" i="55"/>
  <c r="CY25" i="55"/>
  <c r="CX25" i="55"/>
  <c r="CW25" i="55"/>
  <c r="CV25" i="55"/>
  <c r="CU25" i="55"/>
  <c r="CT25" i="55"/>
  <c r="CS25" i="55"/>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EO24" i="55" s="1"/>
  <c r="BN24" i="55"/>
  <c r="EN24" i="55" s="1"/>
  <c r="BM24" i="55"/>
  <c r="BL24" i="55"/>
  <c r="BK24" i="55"/>
  <c r="EK24" i="55" s="1"/>
  <c r="BJ24" i="55"/>
  <c r="BI24" i="55"/>
  <c r="BH24" i="55"/>
  <c r="BG24" i="55"/>
  <c r="D24"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DP23" i="55" s="1"/>
  <c r="BO23" i="55"/>
  <c r="DO23" i="55" s="1"/>
  <c r="BN23" i="55"/>
  <c r="BM23" i="55"/>
  <c r="BL23" i="55"/>
  <c r="BK23" i="55"/>
  <c r="BJ23" i="55"/>
  <c r="BI23" i="55"/>
  <c r="BH23" i="55"/>
  <c r="BG23" i="55"/>
  <c r="D23" i="55"/>
  <c r="DE22" i="55"/>
  <c r="DD22" i="55"/>
  <c r="DC22" i="55"/>
  <c r="DB22" i="55"/>
  <c r="DA22" i="55"/>
  <c r="CZ22" i="55"/>
  <c r="CY22" i="55"/>
  <c r="CX22" i="55"/>
  <c r="CW22" i="55"/>
  <c r="CV22" i="55"/>
  <c r="CU22" i="55"/>
  <c r="CT22" i="55"/>
  <c r="CS22" i="55"/>
  <c r="CR22" i="55"/>
  <c r="CQ22" i="55"/>
  <c r="CP22" i="55"/>
  <c r="CO22" i="55"/>
  <c r="CN22" i="55"/>
  <c r="CM22" i="55"/>
  <c r="CL22" i="55"/>
  <c r="CK22" i="55"/>
  <c r="CJ22" i="55"/>
  <c r="CI22" i="55"/>
  <c r="CH22" i="55"/>
  <c r="CG22" i="55"/>
  <c r="CE22" i="55"/>
  <c r="CD22" i="55"/>
  <c r="CC22" i="55"/>
  <c r="CB22" i="55"/>
  <c r="EB22" i="55" s="1"/>
  <c r="CA22" i="55"/>
  <c r="BZ22" i="55"/>
  <c r="BY22" i="55"/>
  <c r="BX22" i="55"/>
  <c r="BW22" i="55"/>
  <c r="BV22" i="55"/>
  <c r="BU22" i="55"/>
  <c r="BT22" i="55"/>
  <c r="ET22" i="55" s="1"/>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DE20" i="55"/>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EE20" i="55" s="1"/>
  <c r="CD20" i="55"/>
  <c r="ED20" i="55" s="1"/>
  <c r="CC20" i="55"/>
  <c r="CB20" i="55"/>
  <c r="CA20" i="55"/>
  <c r="FA20" i="55" s="1"/>
  <c r="BZ20" i="55"/>
  <c r="BY20" i="55"/>
  <c r="BX20" i="55"/>
  <c r="BW20" i="55"/>
  <c r="BV20" i="55"/>
  <c r="EV20" i="55" s="1"/>
  <c r="BU20" i="55"/>
  <c r="BT20" i="55"/>
  <c r="BS20" i="55"/>
  <c r="BR20" i="55"/>
  <c r="BQ20" i="55"/>
  <c r="BP20" i="55"/>
  <c r="BO20" i="55"/>
  <c r="BN20" i="55"/>
  <c r="BM20" i="55"/>
  <c r="BL20" i="55"/>
  <c r="BK20" i="55"/>
  <c r="BJ20" i="55"/>
  <c r="BI20" i="55"/>
  <c r="BH20" i="55"/>
  <c r="BG20" i="55"/>
  <c r="D20" i="55"/>
  <c r="DE19" i="55"/>
  <c r="DD19" i="55"/>
  <c r="DC19" i="55"/>
  <c r="DB19" i="55"/>
  <c r="DA19" i="55"/>
  <c r="CZ19" i="55"/>
  <c r="CY19" i="55"/>
  <c r="CX19" i="55"/>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EP19" i="55" s="1"/>
  <c r="BO19" i="55"/>
  <c r="DO19" i="55" s="1"/>
  <c r="BN19" i="55"/>
  <c r="BM19" i="55"/>
  <c r="BL19" i="55"/>
  <c r="BK19" i="55"/>
  <c r="BJ19" i="55"/>
  <c r="BI19" i="55"/>
  <c r="BH19" i="55"/>
  <c r="BG19" i="55"/>
  <c r="EG19" i="55" s="1"/>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EN18" i="55" s="1"/>
  <c r="BM18" i="55"/>
  <c r="BL18" i="55"/>
  <c r="BK18" i="55"/>
  <c r="BJ18" i="55"/>
  <c r="BI18" i="55"/>
  <c r="BH18" i="55"/>
  <c r="BG18" i="55"/>
  <c r="D18" i="55"/>
  <c r="DE17" i="55"/>
  <c r="DD17" i="55"/>
  <c r="DC17" i="55"/>
  <c r="DB17" i="55"/>
  <c r="DA17" i="55"/>
  <c r="CZ17" i="55"/>
  <c r="CY17" i="55"/>
  <c r="CX17" i="55"/>
  <c r="CW17" i="55"/>
  <c r="CV17" i="55"/>
  <c r="CU17" i="55"/>
  <c r="CT17" i="55"/>
  <c r="CS17" i="55"/>
  <c r="CR17" i="55"/>
  <c r="CQ17" i="55"/>
  <c r="CP17" i="55"/>
  <c r="CO17" i="55"/>
  <c r="CN17" i="55"/>
  <c r="CM17" i="55"/>
  <c r="CL17" i="55"/>
  <c r="CK17" i="55"/>
  <c r="CJ17" i="55"/>
  <c r="CI17" i="55"/>
  <c r="CH17" i="55"/>
  <c r="CG17" i="55"/>
  <c r="CE17" i="55"/>
  <c r="CD17" i="55"/>
  <c r="CC17" i="55"/>
  <c r="CB17" i="55"/>
  <c r="EB17" i="55" s="1"/>
  <c r="CA17" i="55"/>
  <c r="BZ17" i="55"/>
  <c r="BY17" i="55"/>
  <c r="DY17" i="55" s="1"/>
  <c r="BX17" i="55"/>
  <c r="DX17" i="55" s="1"/>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CI56" i="54"/>
  <c r="CH56" i="54"/>
  <c r="CG56" i="54"/>
  <c r="CE56" i="54"/>
  <c r="CD56" i="54"/>
  <c r="CC56" i="54"/>
  <c r="CB56" i="54"/>
  <c r="CA56" i="54"/>
  <c r="BZ56" i="54"/>
  <c r="EZ56" i="54" s="1"/>
  <c r="BY56" i="54"/>
  <c r="BX56" i="54"/>
  <c r="BW56" i="54"/>
  <c r="BV56" i="54"/>
  <c r="DV56" i="54" s="1"/>
  <c r="BU56" i="54"/>
  <c r="BT56" i="54"/>
  <c r="BS56" i="54"/>
  <c r="BR56" i="54"/>
  <c r="BQ56" i="54"/>
  <c r="DQ56" i="54" s="1"/>
  <c r="BP56" i="54"/>
  <c r="BO56" i="54"/>
  <c r="BN56" i="54"/>
  <c r="BM56" i="54"/>
  <c r="BL56" i="54"/>
  <c r="BK56" i="54"/>
  <c r="BJ56" i="54"/>
  <c r="BI56" i="54"/>
  <c r="DI56" i="54" s="1"/>
  <c r="BH56" i="54"/>
  <c r="BG56" i="54"/>
  <c r="D56" i="54"/>
  <c r="DE55" i="54"/>
  <c r="DD55" i="54"/>
  <c r="DC55" i="54"/>
  <c r="DB55" i="54"/>
  <c r="DA55" i="54"/>
  <c r="CZ55" i="54"/>
  <c r="CY55" i="54"/>
  <c r="CX55" i="54"/>
  <c r="CW55" i="54"/>
  <c r="CV55" i="54"/>
  <c r="CU55" i="54"/>
  <c r="CT55" i="54"/>
  <c r="CS55" i="54"/>
  <c r="CR55" i="54"/>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ES55" i="54" s="1"/>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DE52" i="54"/>
  <c r="DD52" i="54"/>
  <c r="DC52" i="54"/>
  <c r="DB52" i="54"/>
  <c r="DA52" i="54"/>
  <c r="CZ52" i="54"/>
  <c r="CY52" i="54"/>
  <c r="CX52" i="54"/>
  <c r="CW52" i="54"/>
  <c r="CV52" i="54"/>
  <c r="CU52" i="54"/>
  <c r="CT52" i="54"/>
  <c r="CS52" i="54"/>
  <c r="CR52" i="54"/>
  <c r="CQ52" i="54"/>
  <c r="CP52" i="54"/>
  <c r="CO52" i="54"/>
  <c r="CN52" i="54"/>
  <c r="CM52" i="54"/>
  <c r="CL52" i="54"/>
  <c r="CK52" i="54"/>
  <c r="CJ52" i="54"/>
  <c r="CI52" i="54"/>
  <c r="CH52" i="54"/>
  <c r="CG52" i="54"/>
  <c r="CE52" i="54"/>
  <c r="CD52" i="54"/>
  <c r="CC52" i="54"/>
  <c r="EC52" i="54" s="1"/>
  <c r="CB52" i="54"/>
  <c r="CA52" i="54"/>
  <c r="BZ52" i="54"/>
  <c r="BY52" i="54"/>
  <c r="BX52" i="54"/>
  <c r="BW52" i="54"/>
  <c r="BV52" i="54"/>
  <c r="BU52" i="54"/>
  <c r="DU52" i="54" s="1"/>
  <c r="BT52" i="54"/>
  <c r="BS52" i="54"/>
  <c r="BR52" i="54"/>
  <c r="BQ52" i="54"/>
  <c r="EQ52" i="54" s="1"/>
  <c r="BP52" i="54"/>
  <c r="BO52" i="54"/>
  <c r="BN52" i="54"/>
  <c r="BM52" i="54"/>
  <c r="DM52" i="54" s="1"/>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CN51" i="54"/>
  <c r="CM51" i="54"/>
  <c r="CL51" i="54"/>
  <c r="CK51" i="54"/>
  <c r="CJ51" i="54"/>
  <c r="CI51" i="54"/>
  <c r="CH51" i="54"/>
  <c r="CG51" i="54"/>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EK51" i="54" s="1"/>
  <c r="BJ51" i="54"/>
  <c r="EJ51" i="54" s="1"/>
  <c r="BI51" i="54"/>
  <c r="BH51" i="54"/>
  <c r="BG51" i="54"/>
  <c r="D51" i="54"/>
  <c r="DE50" i="54"/>
  <c r="DD50" i="54"/>
  <c r="DC50" i="54"/>
  <c r="DB50" i="54"/>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DL50" i="54" s="1"/>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DE48" i="54"/>
  <c r="DD48" i="54"/>
  <c r="DC48" i="54"/>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EZ48" i="54" s="1"/>
  <c r="BY48" i="54"/>
  <c r="BX48" i="54"/>
  <c r="BW48" i="54"/>
  <c r="BV48" i="54"/>
  <c r="BU48" i="54"/>
  <c r="BT48" i="54"/>
  <c r="BS48" i="54"/>
  <c r="BR48" i="54"/>
  <c r="BQ48" i="54"/>
  <c r="BP48" i="54"/>
  <c r="BO48" i="54"/>
  <c r="BN48" i="54"/>
  <c r="BM48" i="54"/>
  <c r="BL48" i="54"/>
  <c r="BK48" i="54"/>
  <c r="BJ48" i="54"/>
  <c r="EJ48" i="54" s="1"/>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BV46" i="54"/>
  <c r="BU46" i="54"/>
  <c r="BT46" i="54"/>
  <c r="BS46" i="54"/>
  <c r="BR46" i="54"/>
  <c r="BQ46" i="54"/>
  <c r="BP46" i="54"/>
  <c r="BO46" i="54"/>
  <c r="BN46" i="54"/>
  <c r="BM46" i="54"/>
  <c r="BL46" i="54"/>
  <c r="BK46" i="54"/>
  <c r="DK46" i="54" s="1"/>
  <c r="BJ46" i="54"/>
  <c r="BI46" i="54"/>
  <c r="BH46" i="54"/>
  <c r="DH46" i="54" s="1"/>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E41" i="54"/>
  <c r="DD41" i="54"/>
  <c r="DC41" i="54"/>
  <c r="DB41" i="54"/>
  <c r="DA41" i="54"/>
  <c r="CZ41" i="54"/>
  <c r="CY41" i="54"/>
  <c r="CX41" i="54"/>
  <c r="CW41" i="54"/>
  <c r="CV41" i="54"/>
  <c r="CU41" i="54"/>
  <c r="CT41" i="54"/>
  <c r="CS41" i="54"/>
  <c r="CR41" i="54"/>
  <c r="CQ41" i="54"/>
  <c r="CP41" i="54"/>
  <c r="CO41" i="54"/>
  <c r="CN41" i="54"/>
  <c r="CM41" i="54"/>
  <c r="CL41" i="54"/>
  <c r="CK41" i="54"/>
  <c r="CJ41" i="54"/>
  <c r="CI41" i="54"/>
  <c r="CH41" i="54"/>
  <c r="CG41" i="54"/>
  <c r="CE41" i="54"/>
  <c r="CD41" i="54"/>
  <c r="CC41" i="54"/>
  <c r="CB41" i="54"/>
  <c r="FB41" i="54" s="1"/>
  <c r="CA41" i="54"/>
  <c r="FA41" i="54" s="1"/>
  <c r="BZ41" i="54"/>
  <c r="BY41" i="54"/>
  <c r="BX41" i="54"/>
  <c r="BW41" i="54"/>
  <c r="BV41" i="54"/>
  <c r="BU41" i="54"/>
  <c r="DU41" i="54" s="1"/>
  <c r="BT41" i="54"/>
  <c r="BS41" i="54"/>
  <c r="ES41" i="54" s="1"/>
  <c r="BR41" i="54"/>
  <c r="BQ41" i="54"/>
  <c r="BP41" i="54"/>
  <c r="EP41" i="54" s="1"/>
  <c r="BO41" i="54"/>
  <c r="BN41" i="54"/>
  <c r="BM41" i="54"/>
  <c r="BL41" i="54"/>
  <c r="EL41" i="54" s="1"/>
  <c r="BK41" i="54"/>
  <c r="EK41" i="54" s="1"/>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E39" i="54"/>
  <c r="DD39" i="54"/>
  <c r="DC39" i="54"/>
  <c r="DB39" i="54"/>
  <c r="DA39" i="54"/>
  <c r="CZ39" i="54"/>
  <c r="CY39" i="54"/>
  <c r="CX39" i="54"/>
  <c r="CW39" i="54"/>
  <c r="CV39" i="54"/>
  <c r="CU39" i="54"/>
  <c r="CT39" i="54"/>
  <c r="CS39" i="54"/>
  <c r="CR39" i="54"/>
  <c r="CQ39" i="54"/>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DR39" i="54" s="1"/>
  <c r="BQ39" i="54"/>
  <c r="BP39" i="54"/>
  <c r="BO39" i="54"/>
  <c r="EO39" i="54" s="1"/>
  <c r="BN39" i="54"/>
  <c r="BM39" i="54"/>
  <c r="DM39" i="54" s="1"/>
  <c r="BL39" i="54"/>
  <c r="BK39" i="54"/>
  <c r="BJ39" i="54"/>
  <c r="BI39" i="54"/>
  <c r="BH39" i="54"/>
  <c r="BG39" i="54"/>
  <c r="EG39" i="54" s="1"/>
  <c r="D39" i="54"/>
  <c r="DE38" i="54"/>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EE38" i="54" s="1"/>
  <c r="CD38" i="54"/>
  <c r="ED38" i="54" s="1"/>
  <c r="CC38" i="54"/>
  <c r="CB38" i="54"/>
  <c r="CA38" i="54"/>
  <c r="BZ38" i="54"/>
  <c r="BY38" i="54"/>
  <c r="BX38" i="54"/>
  <c r="BW38" i="54"/>
  <c r="BV38" i="54"/>
  <c r="BU38" i="54"/>
  <c r="BT38" i="54"/>
  <c r="BS38" i="54"/>
  <c r="BR38" i="54"/>
  <c r="DR38" i="54" s="1"/>
  <c r="BQ38" i="54"/>
  <c r="BP38" i="54"/>
  <c r="BO38" i="54"/>
  <c r="DO38" i="54" s="1"/>
  <c r="BN38" i="54"/>
  <c r="BM38" i="54"/>
  <c r="BL38" i="54"/>
  <c r="BK38" i="54"/>
  <c r="BJ38" i="54"/>
  <c r="BI38" i="54"/>
  <c r="BH38" i="54"/>
  <c r="BG38" i="54"/>
  <c r="D38" i="54"/>
  <c r="DE37" i="54"/>
  <c r="DD37" i="54"/>
  <c r="DC37" i="54"/>
  <c r="DB37" i="54"/>
  <c r="DA37" i="54"/>
  <c r="CZ37" i="54"/>
  <c r="CY37" i="54"/>
  <c r="CX37" i="54"/>
  <c r="CW37" i="54"/>
  <c r="CV37" i="54"/>
  <c r="CU37" i="54"/>
  <c r="CT37" i="54"/>
  <c r="CS37" i="54"/>
  <c r="CR37" i="54"/>
  <c r="CQ37" i="54"/>
  <c r="CP37" i="54"/>
  <c r="CO37" i="54"/>
  <c r="CN37" i="54"/>
  <c r="CM37" i="54"/>
  <c r="CL37" i="54"/>
  <c r="CK37" i="54"/>
  <c r="CJ37" i="54"/>
  <c r="CI37" i="54"/>
  <c r="CH37" i="54"/>
  <c r="CG37" i="54"/>
  <c r="CE37" i="54"/>
  <c r="CD37" i="54"/>
  <c r="CC37" i="54"/>
  <c r="CB37" i="54"/>
  <c r="FB37" i="54" s="1"/>
  <c r="CA37" i="54"/>
  <c r="BZ37" i="54"/>
  <c r="BY37" i="54"/>
  <c r="BX37" i="54"/>
  <c r="BW37" i="54"/>
  <c r="DW37" i="54" s="1"/>
  <c r="BV37" i="54"/>
  <c r="BU37" i="54"/>
  <c r="BT37" i="54"/>
  <c r="BS37" i="54"/>
  <c r="BR37" i="54"/>
  <c r="BQ37" i="54"/>
  <c r="BP37" i="54"/>
  <c r="BO37" i="54"/>
  <c r="BN37" i="54"/>
  <c r="BM37" i="54"/>
  <c r="BL37" i="54"/>
  <c r="EL37" i="54" s="1"/>
  <c r="BK37" i="54"/>
  <c r="BJ37" i="54"/>
  <c r="BI37" i="54"/>
  <c r="BH37" i="54"/>
  <c r="DH37" i="54" s="1"/>
  <c r="BG37" i="54"/>
  <c r="D37"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FB36" i="54" s="1"/>
  <c r="CA36" i="54"/>
  <c r="BZ36" i="54"/>
  <c r="BY36" i="54"/>
  <c r="BX36" i="54"/>
  <c r="BW36" i="54"/>
  <c r="BV36" i="54"/>
  <c r="BU36" i="54"/>
  <c r="BT36" i="54"/>
  <c r="ET36" i="54" s="1"/>
  <c r="BS36" i="54"/>
  <c r="BR36" i="54"/>
  <c r="BQ36" i="54"/>
  <c r="BP36" i="54"/>
  <c r="EP36" i="54" s="1"/>
  <c r="BO36" i="54"/>
  <c r="BN36" i="54"/>
  <c r="BM36" i="54"/>
  <c r="BL36" i="54"/>
  <c r="BK36" i="54"/>
  <c r="BJ36" i="54"/>
  <c r="BI36" i="54"/>
  <c r="BH36" i="54"/>
  <c r="BG36" i="54"/>
  <c r="D36" i="54"/>
  <c r="DE35" i="54"/>
  <c r="DD35" i="54"/>
  <c r="DC35" i="54"/>
  <c r="DB35" i="54"/>
  <c r="DA35" i="54"/>
  <c r="CZ35" i="54"/>
  <c r="CY35" i="54"/>
  <c r="CX35" i="54"/>
  <c r="CW35" i="54"/>
  <c r="CV35" i="54"/>
  <c r="CU35" i="54"/>
  <c r="CT35" i="54"/>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D34" i="54"/>
  <c r="DE33" i="54"/>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CE33" i="54"/>
  <c r="CD33" i="54"/>
  <c r="ED33" i="54" s="1"/>
  <c r="CC33" i="54"/>
  <c r="CB33" i="54"/>
  <c r="CA33" i="54"/>
  <c r="FA33" i="54" s="1"/>
  <c r="BZ33" i="54"/>
  <c r="BY33" i="54"/>
  <c r="BX33" i="54"/>
  <c r="BW33" i="54"/>
  <c r="DW33" i="54" s="1"/>
  <c r="BV33" i="54"/>
  <c r="DV33" i="54" s="1"/>
  <c r="BU33" i="54"/>
  <c r="BT33" i="54"/>
  <c r="DT33" i="54" s="1"/>
  <c r="BS33" i="54"/>
  <c r="BR33" i="54"/>
  <c r="BQ33" i="54"/>
  <c r="BP33" i="54"/>
  <c r="BO33" i="54"/>
  <c r="EO33" i="54" s="1"/>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DC31" i="54"/>
  <c r="DB31" i="54"/>
  <c r="DA31" i="54"/>
  <c r="CZ31" i="54"/>
  <c r="CY31" i="54"/>
  <c r="CX31" i="54"/>
  <c r="CW31" i="54"/>
  <c r="CV31" i="54"/>
  <c r="CU31" i="54"/>
  <c r="CT31" i="54"/>
  <c r="CS31" i="54"/>
  <c r="CR31" i="54"/>
  <c r="CQ31" i="54"/>
  <c r="CP31" i="54"/>
  <c r="CO31" i="54"/>
  <c r="CN31" i="54"/>
  <c r="CM31" i="54"/>
  <c r="CL31" i="54"/>
  <c r="CK31" i="54"/>
  <c r="CJ31" i="54"/>
  <c r="CI31" i="54"/>
  <c r="CH31" i="54"/>
  <c r="CG31" i="54"/>
  <c r="CE31" i="54"/>
  <c r="CD31" i="54"/>
  <c r="CC31" i="54"/>
  <c r="CB31" i="54"/>
  <c r="CA31" i="54"/>
  <c r="BZ31" i="54"/>
  <c r="DZ31" i="54" s="1"/>
  <c r="BY31" i="54"/>
  <c r="BX31" i="54"/>
  <c r="BW31" i="54"/>
  <c r="BV31" i="54"/>
  <c r="BU31" i="54"/>
  <c r="EU31" i="54" s="1"/>
  <c r="BT31" i="54"/>
  <c r="ET31" i="54" s="1"/>
  <c r="BS31" i="54"/>
  <c r="BR31" i="54"/>
  <c r="BQ31" i="54"/>
  <c r="BP31" i="54"/>
  <c r="BO31" i="54"/>
  <c r="BN31" i="54"/>
  <c r="BM31" i="54"/>
  <c r="BL31" i="54"/>
  <c r="BK31" i="54"/>
  <c r="BJ31" i="54"/>
  <c r="BI31" i="54"/>
  <c r="EI31" i="54" s="1"/>
  <c r="BH31" i="54"/>
  <c r="BG31" i="54"/>
  <c r="D31" i="54"/>
  <c r="DE30" i="54"/>
  <c r="DD30" i="54"/>
  <c r="DC30" i="54"/>
  <c r="DB30" i="54"/>
  <c r="DA30" i="54"/>
  <c r="CZ30" i="54"/>
  <c r="CY30" i="54"/>
  <c r="CX30" i="54"/>
  <c r="CW30" i="54"/>
  <c r="CV30" i="54"/>
  <c r="CU30" i="54"/>
  <c r="CT30" i="54"/>
  <c r="CS30" i="54"/>
  <c r="CR30" i="54"/>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BR30" i="54"/>
  <c r="DR30" i="54" s="1"/>
  <c r="BQ30" i="54"/>
  <c r="DQ30" i="54" s="1"/>
  <c r="BP30" i="54"/>
  <c r="BO30" i="54"/>
  <c r="BN30" i="54"/>
  <c r="BM30" i="54"/>
  <c r="BL30" i="54"/>
  <c r="BK30" i="54"/>
  <c r="EK30" i="54" s="1"/>
  <c r="BJ30" i="54"/>
  <c r="BI30" i="54"/>
  <c r="DI30" i="54" s="1"/>
  <c r="BH30" i="54"/>
  <c r="BG30" i="54"/>
  <c r="EG30" i="54" s="1"/>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BW29" i="54"/>
  <c r="BV29" i="54"/>
  <c r="BU29" i="54"/>
  <c r="BT29" i="54"/>
  <c r="BS29" i="54"/>
  <c r="BR29" i="54"/>
  <c r="BQ29" i="54"/>
  <c r="BP29" i="54"/>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CO28" i="54"/>
  <c r="CN28" i="54"/>
  <c r="CM28" i="54"/>
  <c r="CL28" i="54"/>
  <c r="CK28" i="54"/>
  <c r="CJ28" i="54"/>
  <c r="CI28" i="54"/>
  <c r="CH28" i="54"/>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DC27" i="54"/>
  <c r="DB27" i="54"/>
  <c r="DA27" i="54"/>
  <c r="CZ27" i="54"/>
  <c r="CY27" i="54"/>
  <c r="CX27" i="54"/>
  <c r="CW27" i="54"/>
  <c r="CV27" i="54"/>
  <c r="CU27" i="54"/>
  <c r="CT27" i="54"/>
  <c r="CS27" i="54"/>
  <c r="CR27" i="54"/>
  <c r="CQ27" i="54"/>
  <c r="CP27" i="54"/>
  <c r="CO27" i="54"/>
  <c r="CN27" i="54"/>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BL27" i="54"/>
  <c r="DL27" i="54" s="1"/>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FE26" i="54" s="1"/>
  <c r="CD26" i="54"/>
  <c r="CC26" i="54"/>
  <c r="CB26" i="54"/>
  <c r="CA26" i="54"/>
  <c r="FA26" i="54" s="1"/>
  <c r="BZ26" i="54"/>
  <c r="BY26" i="54"/>
  <c r="DY26" i="54" s="1"/>
  <c r="BX26" i="54"/>
  <c r="BW26" i="54"/>
  <c r="BV26" i="54"/>
  <c r="EV26" i="54" s="1"/>
  <c r="BU26" i="54"/>
  <c r="BT26" i="54"/>
  <c r="BS26" i="54"/>
  <c r="ES26" i="54" s="1"/>
  <c r="BR26" i="54"/>
  <c r="BQ26" i="54"/>
  <c r="DQ26" i="54" s="1"/>
  <c r="BP26" i="54"/>
  <c r="BO26" i="54"/>
  <c r="EO26" i="54" s="1"/>
  <c r="BN26" i="54"/>
  <c r="BM26" i="54"/>
  <c r="BL26" i="54"/>
  <c r="BK26" i="54"/>
  <c r="EK26" i="54" s="1"/>
  <c r="BJ26" i="54"/>
  <c r="BI26" i="54"/>
  <c r="DI26" i="54" s="1"/>
  <c r="BH26" i="54"/>
  <c r="BG26" i="54"/>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ET23" i="54" s="1"/>
  <c r="BS23" i="54"/>
  <c r="BR23" i="54"/>
  <c r="BQ23" i="54"/>
  <c r="DQ23" i="54" s="1"/>
  <c r="BP23" i="54"/>
  <c r="BO23" i="54"/>
  <c r="BN23" i="54"/>
  <c r="BM23" i="54"/>
  <c r="DM23" i="54" s="1"/>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DW22" i="54" s="1"/>
  <c r="BV22" i="54"/>
  <c r="EV22" i="54" s="1"/>
  <c r="BU22" i="54"/>
  <c r="BT22" i="54"/>
  <c r="BS22" i="54"/>
  <c r="BR22" i="54"/>
  <c r="BQ22" i="54"/>
  <c r="BP22" i="54"/>
  <c r="BO22" i="54"/>
  <c r="BN22" i="54"/>
  <c r="DN22" i="54" s="1"/>
  <c r="BM22" i="54"/>
  <c r="BL22" i="54"/>
  <c r="BK22" i="54"/>
  <c r="BJ22" i="54"/>
  <c r="BI22" i="54"/>
  <c r="BH22" i="54"/>
  <c r="BG22" i="54"/>
  <c r="D22" i="54"/>
  <c r="DE21" i="54"/>
  <c r="DD21" i="54"/>
  <c r="DC21" i="54"/>
  <c r="DB21" i="54"/>
  <c r="DA21" i="54"/>
  <c r="CZ21" i="54"/>
  <c r="CY21" i="54"/>
  <c r="CX21" i="54"/>
  <c r="CW21" i="54"/>
  <c r="CV21" i="54"/>
  <c r="CU21" i="54"/>
  <c r="CT21" i="54"/>
  <c r="CS21" i="54"/>
  <c r="CR21" i="54"/>
  <c r="CQ21" i="54"/>
  <c r="CP21" i="54"/>
  <c r="CO21" i="54"/>
  <c r="CN21" i="54"/>
  <c r="CM21" i="54"/>
  <c r="CL21" i="54"/>
  <c r="CK21" i="54"/>
  <c r="CJ21" i="54"/>
  <c r="CI21" i="54"/>
  <c r="CH21" i="54"/>
  <c r="CG21" i="54"/>
  <c r="CE21" i="54"/>
  <c r="CD21" i="54"/>
  <c r="CC21" i="54"/>
  <c r="CB21" i="54"/>
  <c r="CA21" i="54"/>
  <c r="FA21" i="54" s="1"/>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FD17" i="54" s="1"/>
  <c r="CC17" i="54"/>
  <c r="CB17" i="54"/>
  <c r="CA17" i="54"/>
  <c r="BZ17" i="54"/>
  <c r="BY17" i="54"/>
  <c r="EY17" i="54" s="1"/>
  <c r="BX17" i="54"/>
  <c r="BW17" i="54"/>
  <c r="BV17" i="54"/>
  <c r="BU17" i="54"/>
  <c r="BT17" i="54"/>
  <c r="BS17" i="54"/>
  <c r="BR17" i="54"/>
  <c r="BQ17" i="54"/>
  <c r="BP17" i="54"/>
  <c r="BO17" i="54"/>
  <c r="BN17" i="54"/>
  <c r="EN17" i="54" s="1"/>
  <c r="BM17" i="54"/>
  <c r="BL17" i="54"/>
  <c r="BK17" i="54"/>
  <c r="BJ17" i="54"/>
  <c r="DJ17" i="54" s="1"/>
  <c r="BI17" i="54"/>
  <c r="EI17" i="54" s="1"/>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DE56" i="53"/>
  <c r="DD56" i="53"/>
  <c r="DC56" i="53"/>
  <c r="DB56" i="53"/>
  <c r="DA56" i="53"/>
  <c r="CZ56" i="53"/>
  <c r="CY56" i="53"/>
  <c r="CX56" i="53"/>
  <c r="CW56" i="53"/>
  <c r="CV56" i="53"/>
  <c r="CU56" i="53"/>
  <c r="CT56" i="53"/>
  <c r="CS56" i="53"/>
  <c r="CR56" i="53"/>
  <c r="CQ56" i="53"/>
  <c r="CP56" i="53"/>
  <c r="CO56" i="53"/>
  <c r="CN56" i="53"/>
  <c r="CM56" i="53"/>
  <c r="CL56" i="53"/>
  <c r="CK56" i="53"/>
  <c r="CJ56" i="53"/>
  <c r="CI56" i="53"/>
  <c r="CH56" i="53"/>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EW55" i="53" s="1"/>
  <c r="BV55" i="53"/>
  <c r="BU55" i="53"/>
  <c r="BT55" i="53"/>
  <c r="BS55" i="53"/>
  <c r="BR55" i="53"/>
  <c r="BQ55" i="53"/>
  <c r="BP55" i="53"/>
  <c r="BO55" i="53"/>
  <c r="BN55" i="53"/>
  <c r="BM55" i="53"/>
  <c r="BL55" i="53"/>
  <c r="BK55" i="53"/>
  <c r="BJ55" i="53"/>
  <c r="BI55" i="53"/>
  <c r="BH55" i="53"/>
  <c r="DH55" i="53" s="1"/>
  <c r="BG55" i="53"/>
  <c r="EG55" i="53" s="1"/>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EY54" i="53" s="1"/>
  <c r="BX54" i="53"/>
  <c r="BW54" i="53"/>
  <c r="BV54" i="53"/>
  <c r="BU54" i="53"/>
  <c r="BT54" i="53"/>
  <c r="DT54" i="53" s="1"/>
  <c r="BS54" i="53"/>
  <c r="BR54" i="53"/>
  <c r="BQ54" i="53"/>
  <c r="BP54" i="53"/>
  <c r="BO54" i="53"/>
  <c r="BN54" i="53"/>
  <c r="BM54" i="53"/>
  <c r="BL54" i="53"/>
  <c r="BK54" i="53"/>
  <c r="BJ54" i="53"/>
  <c r="BI54" i="53"/>
  <c r="BH54" i="53"/>
  <c r="BG54" i="53"/>
  <c r="D54"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FC53" i="53" s="1"/>
  <c r="CB53" i="53"/>
  <c r="CA53" i="53"/>
  <c r="BZ53" i="53"/>
  <c r="BY53" i="53"/>
  <c r="BX53" i="53"/>
  <c r="BW53" i="53"/>
  <c r="BV53" i="53"/>
  <c r="EV53" i="53" s="1"/>
  <c r="BU53" i="53"/>
  <c r="BT53" i="53"/>
  <c r="BS53" i="53"/>
  <c r="BR53" i="53"/>
  <c r="BQ53" i="53"/>
  <c r="BP53" i="53"/>
  <c r="BO53" i="53"/>
  <c r="BN53" i="53"/>
  <c r="BM53" i="53"/>
  <c r="EM53" i="53" s="1"/>
  <c r="BL53" i="53"/>
  <c r="BK53" i="53"/>
  <c r="BJ53" i="53"/>
  <c r="EJ53" i="53" s="1"/>
  <c r="BI53" i="53"/>
  <c r="BH53" i="53"/>
  <c r="BG53" i="53"/>
  <c r="D53" i="53"/>
  <c r="DE52" i="53"/>
  <c r="DD52" i="53"/>
  <c r="DC52" i="53"/>
  <c r="DB52" i="53"/>
  <c r="DA52" i="53"/>
  <c r="CZ52" i="53"/>
  <c r="CY52" i="53"/>
  <c r="CX52" i="53"/>
  <c r="CW52" i="53"/>
  <c r="CV52" i="53"/>
  <c r="CU52" i="53"/>
  <c r="CT52" i="53"/>
  <c r="CS52" i="53"/>
  <c r="CR52" i="53"/>
  <c r="CQ52" i="53"/>
  <c r="CP52" i="53"/>
  <c r="CO52" i="53"/>
  <c r="CN52" i="53"/>
  <c r="CM52" i="53"/>
  <c r="CL52" i="53"/>
  <c r="CK52" i="53"/>
  <c r="CJ52" i="53"/>
  <c r="CI52" i="53"/>
  <c r="CH52" i="53"/>
  <c r="CG52" i="53"/>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EZ51" i="53" s="1"/>
  <c r="BY51" i="53"/>
  <c r="BX51" i="53"/>
  <c r="DX51" i="53" s="1"/>
  <c r="BW51" i="53"/>
  <c r="BV51" i="53"/>
  <c r="BU51" i="53"/>
  <c r="BT51" i="53"/>
  <c r="BS51" i="53"/>
  <c r="BR51" i="53"/>
  <c r="ER51" i="53" s="1"/>
  <c r="BQ51" i="53"/>
  <c r="BP51" i="53"/>
  <c r="EP51" i="53" s="1"/>
  <c r="BO51" i="53"/>
  <c r="BN51" i="53"/>
  <c r="BM51" i="53"/>
  <c r="BL51" i="53"/>
  <c r="BK51" i="53"/>
  <c r="BJ51" i="53"/>
  <c r="EJ51" i="53" s="1"/>
  <c r="BI51" i="53"/>
  <c r="BH51" i="53"/>
  <c r="DH51" i="53" s="1"/>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BT50" i="53"/>
  <c r="BS50" i="53"/>
  <c r="BR50" i="53"/>
  <c r="BQ50" i="53"/>
  <c r="BP50" i="53"/>
  <c r="BO50" i="53"/>
  <c r="BN50" i="53"/>
  <c r="BM50" i="53"/>
  <c r="EM50" i="53" s="1"/>
  <c r="BL50" i="53"/>
  <c r="BK50" i="53"/>
  <c r="BJ50" i="53"/>
  <c r="BI50" i="53"/>
  <c r="BH50" i="53"/>
  <c r="BG50" i="53"/>
  <c r="D50"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FD49" i="53" s="1"/>
  <c r="CC49" i="53"/>
  <c r="CB49" i="53"/>
  <c r="CA49" i="53"/>
  <c r="BZ49" i="53"/>
  <c r="EZ49" i="53" s="1"/>
  <c r="BY49" i="53"/>
  <c r="BX49" i="53"/>
  <c r="BW49" i="53"/>
  <c r="BV49" i="53"/>
  <c r="DV49" i="53" s="1"/>
  <c r="BU49" i="53"/>
  <c r="EU49" i="53" s="1"/>
  <c r="BT49" i="53"/>
  <c r="BS49" i="53"/>
  <c r="BR49" i="53"/>
  <c r="BQ49" i="53"/>
  <c r="BP49" i="53"/>
  <c r="BO49" i="53"/>
  <c r="BN49" i="53"/>
  <c r="BM49" i="53"/>
  <c r="BL49" i="53"/>
  <c r="BK49" i="53"/>
  <c r="BJ49" i="53"/>
  <c r="EJ49" i="53" s="1"/>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DE47" i="53"/>
  <c r="DD47" i="53"/>
  <c r="DC47" i="53"/>
  <c r="DB47" i="53"/>
  <c r="DA47" i="53"/>
  <c r="CZ47" i="53"/>
  <c r="CY47" i="53"/>
  <c r="CX47" i="53"/>
  <c r="CW47" i="53"/>
  <c r="CV47" i="53"/>
  <c r="CU47" i="53"/>
  <c r="CT47" i="53"/>
  <c r="CS47" i="53"/>
  <c r="CR47" i="53"/>
  <c r="CQ47" i="53"/>
  <c r="CP47" i="53"/>
  <c r="CO47" i="53"/>
  <c r="CN47" i="53"/>
  <c r="CM47" i="53"/>
  <c r="CL47" i="53"/>
  <c r="CK47" i="53"/>
  <c r="CJ47" i="53"/>
  <c r="CI47" i="53"/>
  <c r="CH47" i="53"/>
  <c r="CG47" i="53"/>
  <c r="CE47" i="53"/>
  <c r="EE47" i="53" s="1"/>
  <c r="CD47" i="53"/>
  <c r="CC47" i="53"/>
  <c r="CB47" i="53"/>
  <c r="EB47" i="53" s="1"/>
  <c r="CA47" i="53"/>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EZ44" i="53" s="1"/>
  <c r="BY44" i="53"/>
  <c r="BX44" i="53"/>
  <c r="BW44" i="53"/>
  <c r="BV44" i="53"/>
  <c r="EV44" i="53" s="1"/>
  <c r="BU44" i="53"/>
  <c r="BT44" i="53"/>
  <c r="BS44" i="53"/>
  <c r="ES44" i="53" s="1"/>
  <c r="BR44" i="53"/>
  <c r="BQ44" i="53"/>
  <c r="BP44" i="53"/>
  <c r="BO44" i="53"/>
  <c r="BN44" i="53"/>
  <c r="EN44" i="53" s="1"/>
  <c r="BM44" i="53"/>
  <c r="BL44" i="53"/>
  <c r="BK44" i="53"/>
  <c r="BJ44" i="53"/>
  <c r="EJ44" i="53" s="1"/>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ES43" i="53" s="1"/>
  <c r="BR43" i="53"/>
  <c r="BQ43" i="53"/>
  <c r="BP43" i="53"/>
  <c r="DP43" i="53" s="1"/>
  <c r="BO43" i="53"/>
  <c r="BN43" i="53"/>
  <c r="BM43" i="53"/>
  <c r="BL43" i="53"/>
  <c r="BK43" i="53"/>
  <c r="BJ43" i="53"/>
  <c r="BI43" i="53"/>
  <c r="BH43" i="53"/>
  <c r="EH43" i="53" s="1"/>
  <c r="BG43" i="53"/>
  <c r="D43" i="53"/>
  <c r="DE42" i="53"/>
  <c r="DD42" i="53"/>
  <c r="DC42" i="53"/>
  <c r="DB42" i="53"/>
  <c r="DA42" i="53"/>
  <c r="CZ42" i="53"/>
  <c r="CY42" i="53"/>
  <c r="CX42" i="53"/>
  <c r="CW42" i="53"/>
  <c r="CV42" i="53"/>
  <c r="CU42" i="53"/>
  <c r="CT42" i="53"/>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ED41" i="53" s="1"/>
  <c r="CC41" i="53"/>
  <c r="FC41" i="53" s="1"/>
  <c r="CB41" i="53"/>
  <c r="CA41" i="53"/>
  <c r="BZ41" i="53"/>
  <c r="BY41" i="53"/>
  <c r="EY41" i="53" s="1"/>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FA40" i="53" s="1"/>
  <c r="BZ40" i="53"/>
  <c r="BY40" i="53"/>
  <c r="BX40" i="53"/>
  <c r="BW40" i="53"/>
  <c r="BV40" i="53"/>
  <c r="BU40" i="53"/>
  <c r="BT40" i="53"/>
  <c r="BS40" i="53"/>
  <c r="BR40" i="53"/>
  <c r="BQ40" i="53"/>
  <c r="BP40" i="53"/>
  <c r="BO40" i="53"/>
  <c r="EO40" i="53" s="1"/>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FE39" i="53" s="1"/>
  <c r="CD39" i="53"/>
  <c r="CC39" i="53"/>
  <c r="CB39" i="53"/>
  <c r="FB39" i="53" s="1"/>
  <c r="CA39" i="53"/>
  <c r="BZ39" i="53"/>
  <c r="BY39" i="53"/>
  <c r="BX39" i="53"/>
  <c r="BW39" i="53"/>
  <c r="EW39" i="53" s="1"/>
  <c r="BV39" i="53"/>
  <c r="BU39" i="53"/>
  <c r="BT39" i="53"/>
  <c r="BS39" i="53"/>
  <c r="BR39" i="53"/>
  <c r="BQ39" i="53"/>
  <c r="BP39" i="53"/>
  <c r="BO39" i="53"/>
  <c r="EO39" i="53" s="1"/>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DE36" i="53"/>
  <c r="DD36" i="53"/>
  <c r="DC36" i="53"/>
  <c r="DB36" i="53"/>
  <c r="DA36" i="53"/>
  <c r="CZ36" i="53"/>
  <c r="CY36" i="53"/>
  <c r="CX36" i="53"/>
  <c r="CW36" i="53"/>
  <c r="CV36" i="53"/>
  <c r="CU36" i="53"/>
  <c r="CT36" i="53"/>
  <c r="CS36" i="53"/>
  <c r="CR36" i="53"/>
  <c r="CQ36" i="53"/>
  <c r="CP36" i="53"/>
  <c r="CO36" i="53"/>
  <c r="CN36" i="53"/>
  <c r="CM36" i="53"/>
  <c r="CL36" i="53"/>
  <c r="CK36" i="53"/>
  <c r="CJ36" i="53"/>
  <c r="CI36" i="53"/>
  <c r="CH36" i="53"/>
  <c r="CG36" i="53"/>
  <c r="CE36" i="53"/>
  <c r="CD36" i="53"/>
  <c r="CC36" i="53"/>
  <c r="CB36" i="53"/>
  <c r="CA36" i="53"/>
  <c r="BZ36" i="53"/>
  <c r="DZ36" i="53" s="1"/>
  <c r="BY36" i="53"/>
  <c r="BX36" i="53"/>
  <c r="BW36" i="53"/>
  <c r="DW36" i="53" s="1"/>
  <c r="BV36" i="53"/>
  <c r="BU36" i="53"/>
  <c r="BT36" i="53"/>
  <c r="BS36" i="53"/>
  <c r="ES36" i="53" s="1"/>
  <c r="BR36" i="53"/>
  <c r="DR36" i="53" s="1"/>
  <c r="BQ36" i="53"/>
  <c r="BP36" i="53"/>
  <c r="BO36" i="53"/>
  <c r="BN36" i="53"/>
  <c r="BM36" i="53"/>
  <c r="BL36" i="53"/>
  <c r="BK36" i="53"/>
  <c r="BJ36" i="53"/>
  <c r="DJ36" i="53" s="1"/>
  <c r="BI36" i="53"/>
  <c r="BH36" i="53"/>
  <c r="BG36" i="53"/>
  <c r="D36"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EX35" i="53" s="1"/>
  <c r="BW35" i="53"/>
  <c r="EW35" i="53" s="1"/>
  <c r="BV35" i="53"/>
  <c r="BU35" i="53"/>
  <c r="DU35" i="53" s="1"/>
  <c r="BT35" i="53"/>
  <c r="BS35" i="53"/>
  <c r="BR35" i="53"/>
  <c r="BQ35" i="53"/>
  <c r="BP35" i="53"/>
  <c r="EP35" i="53" s="1"/>
  <c r="BO35" i="53"/>
  <c r="BN35" i="53"/>
  <c r="BM35" i="53"/>
  <c r="DM35" i="53" s="1"/>
  <c r="BL35" i="53"/>
  <c r="DL35" i="53" s="1"/>
  <c r="BK35" i="53"/>
  <c r="BJ35" i="53"/>
  <c r="BI35" i="53"/>
  <c r="BH35" i="53"/>
  <c r="BG35" i="53"/>
  <c r="D35" i="53"/>
  <c r="DE34" i="53"/>
  <c r="DD34" i="53"/>
  <c r="DC34" i="53"/>
  <c r="DB34" i="53"/>
  <c r="DA34" i="53"/>
  <c r="CZ34" i="53"/>
  <c r="CY34" i="53"/>
  <c r="CX34" i="53"/>
  <c r="CW34" i="53"/>
  <c r="CV34" i="53"/>
  <c r="CU34" i="53"/>
  <c r="CT34" i="53"/>
  <c r="CS34" i="53"/>
  <c r="CR34" i="53"/>
  <c r="CQ34" i="53"/>
  <c r="CP34" i="53"/>
  <c r="CO34" i="53"/>
  <c r="CN34" i="53"/>
  <c r="CM34" i="53"/>
  <c r="CL34" i="53"/>
  <c r="CK34" i="53"/>
  <c r="CJ34" i="53"/>
  <c r="CI34" i="53"/>
  <c r="CH34" i="53"/>
  <c r="CG34" i="53"/>
  <c r="CE34" i="53"/>
  <c r="CD34" i="53"/>
  <c r="CC34" i="53"/>
  <c r="CB34" i="53"/>
  <c r="CA34" i="53"/>
  <c r="BZ34" i="53"/>
  <c r="BY34" i="53"/>
  <c r="BX34" i="53"/>
  <c r="DX34" i="53" s="1"/>
  <c r="BW34" i="53"/>
  <c r="BV34" i="53"/>
  <c r="BU34" i="53"/>
  <c r="EU34" i="53" s="1"/>
  <c r="BT34" i="53"/>
  <c r="ET34" i="53" s="1"/>
  <c r="BS34" i="53"/>
  <c r="BR34" i="53"/>
  <c r="BQ34" i="53"/>
  <c r="BP34" i="53"/>
  <c r="DP34" i="53" s="1"/>
  <c r="BO34" i="53"/>
  <c r="BN34" i="53"/>
  <c r="BM34" i="53"/>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DE31" i="53"/>
  <c r="DD31" i="53"/>
  <c r="DC31" i="53"/>
  <c r="DB31" i="53"/>
  <c r="DA31" i="53"/>
  <c r="CZ31" i="53"/>
  <c r="CY31" i="53"/>
  <c r="CX31" i="53"/>
  <c r="CW31" i="53"/>
  <c r="CV31" i="53"/>
  <c r="CU31" i="53"/>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EX31" i="53" s="1"/>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BT30" i="53"/>
  <c r="BS30" i="53"/>
  <c r="BR30" i="53"/>
  <c r="BQ30" i="53"/>
  <c r="BP30" i="53"/>
  <c r="DP30" i="53" s="1"/>
  <c r="BO30" i="53"/>
  <c r="BN30" i="53"/>
  <c r="BM30" i="53"/>
  <c r="BL30" i="53"/>
  <c r="BK30" i="53"/>
  <c r="BJ30" i="53"/>
  <c r="BI30" i="53"/>
  <c r="BH30" i="53"/>
  <c r="DH30" i="53" s="1"/>
  <c r="BG30" i="53"/>
  <c r="D30"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EA28" i="53" s="1"/>
  <c r="BZ28" i="53"/>
  <c r="DZ28" i="53" s="1"/>
  <c r="BY28" i="53"/>
  <c r="BX28" i="53"/>
  <c r="BW28" i="53"/>
  <c r="EW28" i="53" s="1"/>
  <c r="BV28" i="53"/>
  <c r="BU28" i="53"/>
  <c r="BT28" i="53"/>
  <c r="BS28" i="53"/>
  <c r="BR28" i="53"/>
  <c r="DR28" i="53" s="1"/>
  <c r="BQ28" i="53"/>
  <c r="BP28" i="53"/>
  <c r="BO28" i="53"/>
  <c r="BN28" i="53"/>
  <c r="BM28" i="53"/>
  <c r="BL28" i="53"/>
  <c r="BK28" i="53"/>
  <c r="DK28" i="53" s="1"/>
  <c r="BJ28" i="53"/>
  <c r="DJ28" i="53" s="1"/>
  <c r="BI28" i="53"/>
  <c r="BH28" i="53"/>
  <c r="BG28" i="53"/>
  <c r="EG28" i="53" s="1"/>
  <c r="D28" i="53"/>
  <c r="DE27" i="53"/>
  <c r="DD27" i="53"/>
  <c r="DC27" i="53"/>
  <c r="DB27" i="53"/>
  <c r="DA27" i="53"/>
  <c r="CZ27" i="53"/>
  <c r="CY27" i="53"/>
  <c r="CX27" i="53"/>
  <c r="CW27" i="53"/>
  <c r="CV27" i="53"/>
  <c r="CU27" i="53"/>
  <c r="CT27" i="53"/>
  <c r="CS27" i="53"/>
  <c r="CR27" i="53"/>
  <c r="CQ27" i="53"/>
  <c r="CP27" i="53"/>
  <c r="CO27" i="53"/>
  <c r="CN27" i="53"/>
  <c r="CM27" i="53"/>
  <c r="CL27" i="53"/>
  <c r="CK27" i="53"/>
  <c r="CJ27" i="53"/>
  <c r="CI27" i="53"/>
  <c r="CH27" i="53"/>
  <c r="CG27" i="53"/>
  <c r="CE27" i="53"/>
  <c r="CD27" i="53"/>
  <c r="CC27" i="53"/>
  <c r="EC27" i="53" s="1"/>
  <c r="CB27" i="53"/>
  <c r="CA27" i="53"/>
  <c r="BZ27" i="53"/>
  <c r="BY27" i="53"/>
  <c r="BX27" i="53"/>
  <c r="EX27" i="53" s="1"/>
  <c r="BW27" i="53"/>
  <c r="BV27" i="53"/>
  <c r="BU27" i="53"/>
  <c r="DU27" i="53" s="1"/>
  <c r="BT27" i="53"/>
  <c r="BS27" i="53"/>
  <c r="BR27" i="53"/>
  <c r="BQ27" i="53"/>
  <c r="BP27" i="53"/>
  <c r="BO27" i="53"/>
  <c r="EO27" i="53" s="1"/>
  <c r="BN27" i="53"/>
  <c r="BM27" i="53"/>
  <c r="DM27" i="53" s="1"/>
  <c r="BL27" i="53"/>
  <c r="DL27" i="53" s="1"/>
  <c r="BK27" i="53"/>
  <c r="BJ27" i="53"/>
  <c r="BI27" i="53"/>
  <c r="BH27" i="53"/>
  <c r="EH27" i="53" s="1"/>
  <c r="BG27" i="53"/>
  <c r="EG27" i="53" s="1"/>
  <c r="D27"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ER26" i="53" s="1"/>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DX24" i="53" s="1"/>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E22" i="53"/>
  <c r="DD22" i="53"/>
  <c r="DC22" i="53"/>
  <c r="DB22" i="53"/>
  <c r="DA22" i="53"/>
  <c r="CZ22" i="53"/>
  <c r="CY22" i="53"/>
  <c r="CX22" i="53"/>
  <c r="CW22" i="53"/>
  <c r="CV22" i="53"/>
  <c r="CU22" i="53"/>
  <c r="CT22" i="53"/>
  <c r="CS22" i="53"/>
  <c r="CR22" i="53"/>
  <c r="CQ22" i="53"/>
  <c r="CP22" i="53"/>
  <c r="CO22" i="53"/>
  <c r="CN22" i="53"/>
  <c r="CM22" i="53"/>
  <c r="CL22" i="53"/>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DB21" i="53"/>
  <c r="DA21" i="53"/>
  <c r="CZ21" i="53"/>
  <c r="CY21" i="53"/>
  <c r="CX21" i="53"/>
  <c r="CW21" i="53"/>
  <c r="CV21" i="53"/>
  <c r="CU21" i="53"/>
  <c r="CT21" i="53"/>
  <c r="CS21" i="53"/>
  <c r="CR21" i="53"/>
  <c r="CQ21" i="53"/>
  <c r="CP21" i="53"/>
  <c r="CO21" i="53"/>
  <c r="CN21" i="53"/>
  <c r="CM21" i="53"/>
  <c r="CL21" i="53"/>
  <c r="CK21" i="53"/>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EG20" i="53" s="1"/>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EC19" i="53" s="1"/>
  <c r="CB19" i="53"/>
  <c r="EB19" i="53" s="1"/>
  <c r="CA19" i="53"/>
  <c r="FA19" i="53" s="1"/>
  <c r="BZ19" i="53"/>
  <c r="BY19" i="53"/>
  <c r="EY19" i="53" s="1"/>
  <c r="BX19" i="53"/>
  <c r="BW19" i="53"/>
  <c r="BV19" i="53"/>
  <c r="DV19" i="53" s="1"/>
  <c r="BU19" i="53"/>
  <c r="DU19" i="53" s="1"/>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FE54" i="52" s="1"/>
  <c r="CD54" i="52"/>
  <c r="CC54" i="52"/>
  <c r="FC54" i="52" s="1"/>
  <c r="CB54" i="52"/>
  <c r="FB54" i="52" s="1"/>
  <c r="CA54" i="52"/>
  <c r="EA54" i="52" s="1"/>
  <c r="BZ54" i="52"/>
  <c r="BY54" i="52"/>
  <c r="BX54" i="52"/>
  <c r="EX54" i="52" s="1"/>
  <c r="BW54" i="52"/>
  <c r="DW54" i="52" s="1"/>
  <c r="BV54" i="52"/>
  <c r="BU54" i="52"/>
  <c r="EU54" i="52" s="1"/>
  <c r="BT54" i="52"/>
  <c r="ET54" i="52" s="1"/>
  <c r="BS54" i="52"/>
  <c r="DS54" i="52" s="1"/>
  <c r="BR54" i="52"/>
  <c r="BQ54" i="52"/>
  <c r="BP54" i="52"/>
  <c r="EP54" i="52" s="1"/>
  <c r="BO54" i="52"/>
  <c r="EO54" i="52" s="1"/>
  <c r="BN54" i="52"/>
  <c r="BM54" i="52"/>
  <c r="EM54" i="52" s="1"/>
  <c r="BL54" i="52"/>
  <c r="EL54" i="52" s="1"/>
  <c r="BK54" i="52"/>
  <c r="BJ54" i="52"/>
  <c r="BI54" i="52"/>
  <c r="BH54" i="52"/>
  <c r="EH54" i="52" s="1"/>
  <c r="BG54" i="52"/>
  <c r="D54" i="52"/>
  <c r="DE53" i="52"/>
  <c r="DD53" i="52"/>
  <c r="DC53" i="52"/>
  <c r="DB53" i="52"/>
  <c r="DA53" i="52"/>
  <c r="CZ53" i="52"/>
  <c r="CY53" i="52"/>
  <c r="CX53" i="52"/>
  <c r="CW53" i="52"/>
  <c r="CV53" i="52"/>
  <c r="CU53" i="52"/>
  <c r="CT53" i="52"/>
  <c r="CS53" i="52"/>
  <c r="CR53" i="52"/>
  <c r="CQ53" i="52"/>
  <c r="CP53" i="52"/>
  <c r="CO53" i="52"/>
  <c r="CN53" i="52"/>
  <c r="CM53" i="52"/>
  <c r="CL53" i="52"/>
  <c r="CK53" i="52"/>
  <c r="CJ53" i="52"/>
  <c r="CI53" i="52"/>
  <c r="CH53" i="52"/>
  <c r="CG53" i="52"/>
  <c r="CE53" i="52"/>
  <c r="FE53" i="52" s="1"/>
  <c r="CD53" i="52"/>
  <c r="CC53" i="52"/>
  <c r="CB53" i="52"/>
  <c r="CA53" i="52"/>
  <c r="BZ53" i="52"/>
  <c r="BY53" i="52"/>
  <c r="BX53" i="52"/>
  <c r="BW53" i="52"/>
  <c r="BV53" i="52"/>
  <c r="BU53" i="52"/>
  <c r="BT53" i="52"/>
  <c r="BS53" i="52"/>
  <c r="BR53" i="52"/>
  <c r="BQ53" i="52"/>
  <c r="BP53" i="52"/>
  <c r="EP53" i="52" s="1"/>
  <c r="BO53" i="52"/>
  <c r="EO53" i="52" s="1"/>
  <c r="BN53" i="52"/>
  <c r="BM53" i="52"/>
  <c r="BL53" i="52"/>
  <c r="DL53" i="52" s="1"/>
  <c r="BK53" i="52"/>
  <c r="BJ53" i="52"/>
  <c r="BI53" i="52"/>
  <c r="BH53" i="52"/>
  <c r="BG53" i="52"/>
  <c r="D53"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FB52" i="52" s="1"/>
  <c r="CA52" i="52"/>
  <c r="BZ52" i="52"/>
  <c r="BY52" i="52"/>
  <c r="DY52" i="52" s="1"/>
  <c r="BX52" i="52"/>
  <c r="BW52" i="52"/>
  <c r="BV52" i="52"/>
  <c r="BU52" i="52"/>
  <c r="BT52" i="52"/>
  <c r="ET52" i="52" s="1"/>
  <c r="BS52" i="52"/>
  <c r="BR52" i="52"/>
  <c r="BQ52" i="52"/>
  <c r="BP52" i="52"/>
  <c r="BO52" i="52"/>
  <c r="BN52" i="52"/>
  <c r="BM52" i="52"/>
  <c r="BL52" i="52"/>
  <c r="BK52" i="52"/>
  <c r="BJ52" i="52"/>
  <c r="BI52" i="52"/>
  <c r="EI52" i="52" s="1"/>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DC50" i="52"/>
  <c r="DB50" i="52"/>
  <c r="DA50" i="52"/>
  <c r="CZ50" i="52"/>
  <c r="CY50" i="52"/>
  <c r="CX50" i="52"/>
  <c r="CW50" i="52"/>
  <c r="CV50" i="52"/>
  <c r="CU50" i="52"/>
  <c r="CT50" i="52"/>
  <c r="CS50" i="52"/>
  <c r="CR50" i="52"/>
  <c r="CQ50" i="52"/>
  <c r="CP50" i="52"/>
  <c r="CO50" i="52"/>
  <c r="CN50" i="52"/>
  <c r="CM50" i="52"/>
  <c r="CL50" i="52"/>
  <c r="CK50" i="52"/>
  <c r="CJ50" i="52"/>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DE48" i="52"/>
  <c r="DD48" i="52"/>
  <c r="DC48" i="52"/>
  <c r="DB48" i="52"/>
  <c r="DA48" i="52"/>
  <c r="CZ48" i="52"/>
  <c r="CY48" i="52"/>
  <c r="CX48" i="52"/>
  <c r="CW48" i="52"/>
  <c r="CV48" i="52"/>
  <c r="CU48" i="52"/>
  <c r="CT48" i="52"/>
  <c r="CS48" i="52"/>
  <c r="CR48" i="52"/>
  <c r="CQ48" i="52"/>
  <c r="CP48" i="52"/>
  <c r="CO48" i="52"/>
  <c r="CN48" i="52"/>
  <c r="CM48" i="52"/>
  <c r="CL48" i="52"/>
  <c r="CK48" i="52"/>
  <c r="CJ48" i="52"/>
  <c r="CI48" i="52"/>
  <c r="CH48" i="52"/>
  <c r="CG48" i="52"/>
  <c r="CE48" i="52"/>
  <c r="CD48" i="52"/>
  <c r="CC48" i="52"/>
  <c r="CB48" i="52"/>
  <c r="CA48" i="52"/>
  <c r="BZ48" i="52"/>
  <c r="EZ48" i="52" s="1"/>
  <c r="BY48" i="52"/>
  <c r="BX48" i="52"/>
  <c r="EX48" i="52" s="1"/>
  <c r="BW48" i="52"/>
  <c r="BV48" i="52"/>
  <c r="BU48" i="52"/>
  <c r="EU48" i="52" s="1"/>
  <c r="BT48" i="52"/>
  <c r="BS48" i="52"/>
  <c r="BR48" i="52"/>
  <c r="ER48" i="52" s="1"/>
  <c r="BQ48" i="52"/>
  <c r="EQ48" i="52" s="1"/>
  <c r="BP48" i="52"/>
  <c r="BO48" i="52"/>
  <c r="BN48" i="52"/>
  <c r="BM48" i="52"/>
  <c r="DM48" i="52" s="1"/>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DJ47" i="52" s="1"/>
  <c r="BI47" i="52"/>
  <c r="DI47" i="52" s="1"/>
  <c r="BH47" i="52"/>
  <c r="BG47" i="52"/>
  <c r="EG47" i="52" s="1"/>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FE46" i="52" s="1"/>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BJ46" i="52"/>
  <c r="BI46" i="52"/>
  <c r="BH46" i="52"/>
  <c r="EH46" i="52" s="1"/>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BK45" i="52"/>
  <c r="BJ45" i="52"/>
  <c r="EJ45" i="52" s="1"/>
  <c r="BI45" i="52"/>
  <c r="BH45" i="52"/>
  <c r="DH45" i="52" s="1"/>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EY43" i="52" s="1"/>
  <c r="BX43" i="52"/>
  <c r="EX43" i="52" s="1"/>
  <c r="BW43" i="52"/>
  <c r="EW43" i="52" s="1"/>
  <c r="BV43" i="52"/>
  <c r="BU43" i="52"/>
  <c r="BT43" i="52"/>
  <c r="BS43" i="52"/>
  <c r="BR43" i="52"/>
  <c r="ER43" i="52" s="1"/>
  <c r="BQ43" i="52"/>
  <c r="BP43" i="52"/>
  <c r="EP43" i="52" s="1"/>
  <c r="BO43" i="52"/>
  <c r="EO43" i="52" s="1"/>
  <c r="BN43" i="52"/>
  <c r="BM43" i="52"/>
  <c r="BL43" i="52"/>
  <c r="BK43" i="52"/>
  <c r="BJ43" i="52"/>
  <c r="BI43" i="52"/>
  <c r="BH43" i="52"/>
  <c r="EH43" i="52" s="1"/>
  <c r="BG43" i="52"/>
  <c r="EG43" i="52" s="1"/>
  <c r="D43"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DV42" i="52" s="1"/>
  <c r="BU42" i="52"/>
  <c r="BT42" i="52"/>
  <c r="ET42" i="52" s="1"/>
  <c r="BS42" i="52"/>
  <c r="BR42" i="52"/>
  <c r="ER42" i="52" s="1"/>
  <c r="BQ42" i="52"/>
  <c r="BP42" i="52"/>
  <c r="BO42" i="52"/>
  <c r="DO42" i="52" s="1"/>
  <c r="BN42" i="52"/>
  <c r="BM42" i="52"/>
  <c r="BL42" i="52"/>
  <c r="EL42" i="52" s="1"/>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FC41" i="52" s="1"/>
  <c r="CB41" i="52"/>
  <c r="FB41" i="52" s="1"/>
  <c r="CA41" i="52"/>
  <c r="BZ41" i="52"/>
  <c r="EZ41" i="52" s="1"/>
  <c r="BY41" i="52"/>
  <c r="BX41" i="52"/>
  <c r="BW41" i="52"/>
  <c r="BV41" i="52"/>
  <c r="BU41" i="52"/>
  <c r="EU41" i="52" s="1"/>
  <c r="BT41" i="52"/>
  <c r="DT41" i="52" s="1"/>
  <c r="BS41" i="52"/>
  <c r="BR41" i="52"/>
  <c r="ER41" i="52" s="1"/>
  <c r="BQ41" i="52"/>
  <c r="BP41" i="52"/>
  <c r="BO41" i="52"/>
  <c r="EO41" i="52" s="1"/>
  <c r="BN41" i="52"/>
  <c r="BM41" i="52"/>
  <c r="EM41" i="52" s="1"/>
  <c r="BL41" i="52"/>
  <c r="DL41" i="52" s="1"/>
  <c r="BK41" i="52"/>
  <c r="BJ41" i="52"/>
  <c r="EJ41" i="52" s="1"/>
  <c r="BI41" i="52"/>
  <c r="BH41" i="52"/>
  <c r="BG41" i="52"/>
  <c r="D41" i="52"/>
  <c r="DE40" i="52"/>
  <c r="DD40" i="52"/>
  <c r="DC40" i="52"/>
  <c r="DB40" i="52"/>
  <c r="DA40" i="52"/>
  <c r="CZ40" i="52"/>
  <c r="CY40" i="52"/>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BW40" i="52"/>
  <c r="BV40" i="52"/>
  <c r="BU40" i="52"/>
  <c r="EU40" i="52" s="1"/>
  <c r="BT40" i="52"/>
  <c r="BS40" i="52"/>
  <c r="ES40" i="52" s="1"/>
  <c r="BR40" i="52"/>
  <c r="ER40" i="52" s="1"/>
  <c r="BQ40" i="52"/>
  <c r="BP40" i="52"/>
  <c r="BO40" i="52"/>
  <c r="BN40" i="52"/>
  <c r="BM40" i="52"/>
  <c r="BL40" i="52"/>
  <c r="EL40" i="52" s="1"/>
  <c r="BK40" i="52"/>
  <c r="EK40" i="52" s="1"/>
  <c r="BJ40" i="52"/>
  <c r="EJ40" i="52" s="1"/>
  <c r="BI40" i="52"/>
  <c r="BH40" i="52"/>
  <c r="BG40" i="52"/>
  <c r="D40"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ED39" i="52" s="1"/>
  <c r="CC39" i="52"/>
  <c r="CB39" i="52"/>
  <c r="FB39" i="52" s="1"/>
  <c r="CA39" i="52"/>
  <c r="BZ39" i="52"/>
  <c r="BY39" i="52"/>
  <c r="EY39" i="52" s="1"/>
  <c r="BX39" i="52"/>
  <c r="EX39" i="52" s="1"/>
  <c r="BW39" i="52"/>
  <c r="BV39" i="52"/>
  <c r="BU39" i="52"/>
  <c r="EU39" i="52" s="1"/>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DE38" i="52"/>
  <c r="DD38" i="52"/>
  <c r="DC38" i="52"/>
  <c r="DB38" i="52"/>
  <c r="DA38" i="52"/>
  <c r="CZ38" i="52"/>
  <c r="CY38" i="52"/>
  <c r="CX38" i="52"/>
  <c r="CW38" i="52"/>
  <c r="CV38" i="52"/>
  <c r="CU38" i="52"/>
  <c r="CT38" i="52"/>
  <c r="CS38" i="52"/>
  <c r="CR38" i="52"/>
  <c r="CQ38" i="52"/>
  <c r="CP38" i="52"/>
  <c r="CO38" i="52"/>
  <c r="CN38" i="52"/>
  <c r="CM38" i="52"/>
  <c r="CL38" i="52"/>
  <c r="CK38" i="52"/>
  <c r="CJ38" i="52"/>
  <c r="CI38" i="52"/>
  <c r="CH38" i="52"/>
  <c r="CG38" i="52"/>
  <c r="CE38" i="52"/>
  <c r="EE38" i="52" s="1"/>
  <c r="CD38" i="52"/>
  <c r="CC38" i="52"/>
  <c r="FC38" i="52" s="1"/>
  <c r="CB38" i="52"/>
  <c r="CA38" i="52"/>
  <c r="BZ38" i="52"/>
  <c r="BY38" i="52"/>
  <c r="BX38" i="52"/>
  <c r="BW38" i="52"/>
  <c r="BV38" i="52"/>
  <c r="BU38" i="52"/>
  <c r="EU38" i="52" s="1"/>
  <c r="BT38" i="52"/>
  <c r="BS38" i="52"/>
  <c r="ES38" i="52" s="1"/>
  <c r="BR38" i="52"/>
  <c r="ER38" i="52" s="1"/>
  <c r="BQ38" i="52"/>
  <c r="BP38" i="52"/>
  <c r="BO38" i="52"/>
  <c r="BN38" i="52"/>
  <c r="EN38" i="52" s="1"/>
  <c r="BM38" i="52"/>
  <c r="EM38" i="52" s="1"/>
  <c r="BL38" i="52"/>
  <c r="BK38" i="52"/>
  <c r="BJ38" i="52"/>
  <c r="EJ38" i="52" s="1"/>
  <c r="BI38" i="52"/>
  <c r="BH38" i="52"/>
  <c r="BG38" i="52"/>
  <c r="DG38" i="52" s="1"/>
  <c r="D38" i="52"/>
  <c r="DE37" i="52"/>
  <c r="DD37" i="52"/>
  <c r="DC37" i="52"/>
  <c r="DB37" i="52"/>
  <c r="DA37" i="52"/>
  <c r="CZ37" i="52"/>
  <c r="CY37" i="52"/>
  <c r="CX37" i="52"/>
  <c r="CW37" i="52"/>
  <c r="CV37" i="52"/>
  <c r="CU37" i="52"/>
  <c r="CT37" i="52"/>
  <c r="CS37" i="52"/>
  <c r="CR37" i="52"/>
  <c r="CQ37" i="52"/>
  <c r="CP37" i="52"/>
  <c r="CO37" i="52"/>
  <c r="CN37" i="52"/>
  <c r="CM37" i="52"/>
  <c r="CL37" i="52"/>
  <c r="CK37" i="52"/>
  <c r="CJ37" i="52"/>
  <c r="CI37" i="52"/>
  <c r="CH37" i="52"/>
  <c r="CG37" i="52"/>
  <c r="CE37" i="52"/>
  <c r="EE37" i="52" s="1"/>
  <c r="CD37" i="52"/>
  <c r="CC37" i="52"/>
  <c r="CB37" i="52"/>
  <c r="EB37" i="52" s="1"/>
  <c r="CA37" i="52"/>
  <c r="BZ37" i="52"/>
  <c r="BY37" i="52"/>
  <c r="BX37" i="52"/>
  <c r="BW37" i="52"/>
  <c r="DW37" i="52" s="1"/>
  <c r="BV37" i="52"/>
  <c r="BU37" i="52"/>
  <c r="BT37" i="52"/>
  <c r="ET37" i="52" s="1"/>
  <c r="BS37" i="52"/>
  <c r="BR37" i="52"/>
  <c r="BQ37" i="52"/>
  <c r="BP37" i="52"/>
  <c r="BO37" i="52"/>
  <c r="BN37" i="52"/>
  <c r="BM37" i="52"/>
  <c r="BL37" i="52"/>
  <c r="BK37" i="52"/>
  <c r="BJ37" i="52"/>
  <c r="BI37" i="52"/>
  <c r="BH37" i="52"/>
  <c r="BG37" i="52"/>
  <c r="DG37" i="52" s="1"/>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FB35" i="52" s="1"/>
  <c r="CA35" i="52"/>
  <c r="BZ35" i="52"/>
  <c r="BY35" i="52"/>
  <c r="EY35" i="52" s="1"/>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ED34" i="52" s="1"/>
  <c r="CC34" i="52"/>
  <c r="CB34" i="52"/>
  <c r="CA34" i="52"/>
  <c r="BZ34" i="52"/>
  <c r="BY34" i="52"/>
  <c r="BX34" i="52"/>
  <c r="EX34" i="52" s="1"/>
  <c r="BW34" i="52"/>
  <c r="DW34" i="52" s="1"/>
  <c r="BV34" i="52"/>
  <c r="BU34" i="52"/>
  <c r="BT34" i="52"/>
  <c r="BS34" i="52"/>
  <c r="BR34" i="52"/>
  <c r="BQ34" i="52"/>
  <c r="BP34" i="52"/>
  <c r="EP34" i="52" s="1"/>
  <c r="BO34" i="52"/>
  <c r="BN34" i="52"/>
  <c r="BM34" i="52"/>
  <c r="BL34" i="52"/>
  <c r="BK34" i="52"/>
  <c r="BJ34" i="52"/>
  <c r="BI34" i="52"/>
  <c r="BH34" i="52"/>
  <c r="EH34" i="52" s="1"/>
  <c r="BG34" i="52"/>
  <c r="D34" i="52"/>
  <c r="DE33" i="52"/>
  <c r="DD33" i="52"/>
  <c r="DC33" i="52"/>
  <c r="DB33" i="52"/>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CW32" i="52"/>
  <c r="CV32" i="52"/>
  <c r="CU32" i="52"/>
  <c r="CT32" i="52"/>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CZ31" i="52"/>
  <c r="CY31" i="52"/>
  <c r="CX31" i="52"/>
  <c r="CW31" i="52"/>
  <c r="CV31" i="52"/>
  <c r="CU31" i="52"/>
  <c r="CT31" i="52"/>
  <c r="CS31" i="52"/>
  <c r="CR31" i="52"/>
  <c r="CQ31" i="52"/>
  <c r="CP31" i="52"/>
  <c r="CO31" i="52"/>
  <c r="CN31" i="52"/>
  <c r="CM31" i="52"/>
  <c r="CL31" i="52"/>
  <c r="CK31" i="52"/>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FB30" i="52" s="1"/>
  <c r="CA30" i="52"/>
  <c r="BZ30" i="52"/>
  <c r="BY30" i="52"/>
  <c r="BX30" i="52"/>
  <c r="BW30" i="52"/>
  <c r="DW30" i="52" s="1"/>
  <c r="BV30" i="52"/>
  <c r="BU30" i="52"/>
  <c r="BT30" i="52"/>
  <c r="ET30" i="52" s="1"/>
  <c r="BS30" i="52"/>
  <c r="BR30" i="52"/>
  <c r="BQ30" i="52"/>
  <c r="BP30" i="52"/>
  <c r="BO30" i="52"/>
  <c r="DO30" i="52" s="1"/>
  <c r="BN30" i="52"/>
  <c r="EN30" i="52" s="1"/>
  <c r="BM30" i="52"/>
  <c r="BL30" i="52"/>
  <c r="EL30" i="52" s="1"/>
  <c r="BK30" i="52"/>
  <c r="BJ30" i="52"/>
  <c r="BI30" i="52"/>
  <c r="BH30" i="52"/>
  <c r="BG30" i="52"/>
  <c r="D30"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EW29" i="52" s="1"/>
  <c r="BV29" i="52"/>
  <c r="BU29" i="52"/>
  <c r="EU29" i="52" s="1"/>
  <c r="BT29" i="52"/>
  <c r="ET29" i="52" s="1"/>
  <c r="BS29" i="52"/>
  <c r="BR29" i="52"/>
  <c r="BQ29" i="52"/>
  <c r="BP29" i="52"/>
  <c r="BO29" i="52"/>
  <c r="BN29" i="52"/>
  <c r="BM29" i="52"/>
  <c r="EM29" i="52" s="1"/>
  <c r="BL29" i="52"/>
  <c r="BK29" i="52"/>
  <c r="BJ29" i="52"/>
  <c r="BI29" i="52"/>
  <c r="BH29" i="52"/>
  <c r="BG29" i="52"/>
  <c r="EG29" i="52" s="1"/>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FD28" i="52" s="1"/>
  <c r="CC28" i="52"/>
  <c r="EC28" i="52" s="1"/>
  <c r="CB28" i="52"/>
  <c r="CA28" i="52"/>
  <c r="BZ28" i="52"/>
  <c r="EZ28" i="52" s="1"/>
  <c r="BY28" i="52"/>
  <c r="DY28" i="52" s="1"/>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EN27" i="52" s="1"/>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DK26" i="52" s="1"/>
  <c r="BJ26" i="52"/>
  <c r="BI26" i="52"/>
  <c r="EI26" i="52" s="1"/>
  <c r="BH26" i="52"/>
  <c r="BG26" i="52"/>
  <c r="D26" i="52"/>
  <c r="DE25" i="52"/>
  <c r="DD25" i="52"/>
  <c r="DC25" i="52"/>
  <c r="DB25" i="52"/>
  <c r="DA25" i="52"/>
  <c r="CZ25" i="52"/>
  <c r="CY25" i="52"/>
  <c r="CX25" i="52"/>
  <c r="CW25" i="52"/>
  <c r="CV25" i="52"/>
  <c r="CU25" i="52"/>
  <c r="CT25" i="52"/>
  <c r="CS25" i="52"/>
  <c r="CR25" i="52"/>
  <c r="CQ25" i="52"/>
  <c r="CP25" i="52"/>
  <c r="CO25" i="52"/>
  <c r="CN25" i="52"/>
  <c r="CM25" i="52"/>
  <c r="CL25" i="52"/>
  <c r="CK25" i="52"/>
  <c r="CJ25" i="52"/>
  <c r="CI25" i="52"/>
  <c r="CH25" i="52"/>
  <c r="CG25" i="52"/>
  <c r="CE25" i="52"/>
  <c r="CD25" i="52"/>
  <c r="CC25" i="52"/>
  <c r="CB25" i="52"/>
  <c r="CA25" i="52"/>
  <c r="FA25" i="52" s="1"/>
  <c r="BZ25" i="52"/>
  <c r="EZ25" i="52" s="1"/>
  <c r="BY25" i="52"/>
  <c r="EY25" i="52" s="1"/>
  <c r="BX25" i="52"/>
  <c r="BW25" i="52"/>
  <c r="DW25" i="52" s="1"/>
  <c r="BV25" i="52"/>
  <c r="BU25" i="52"/>
  <c r="BT25" i="52"/>
  <c r="DT25" i="52" s="1"/>
  <c r="BS25" i="52"/>
  <c r="BR25" i="52"/>
  <c r="ER25" i="52" s="1"/>
  <c r="BQ25" i="52"/>
  <c r="EQ25" i="52" s="1"/>
  <c r="BP25" i="52"/>
  <c r="BO25" i="52"/>
  <c r="BN25" i="52"/>
  <c r="BM25" i="52"/>
  <c r="BL25" i="52"/>
  <c r="BK25" i="52"/>
  <c r="EK25" i="52" s="1"/>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DD23" i="52"/>
  <c r="DC23" i="52"/>
  <c r="DB23" i="52"/>
  <c r="DA23" i="52"/>
  <c r="CZ23" i="52"/>
  <c r="CY23" i="52"/>
  <c r="CX23" i="52"/>
  <c r="CW23" i="52"/>
  <c r="CV23" i="52"/>
  <c r="CU23" i="52"/>
  <c r="CT23" i="52"/>
  <c r="CS23" i="52"/>
  <c r="CR23" i="52"/>
  <c r="CQ23" i="52"/>
  <c r="CP23" i="52"/>
  <c r="CO23" i="52"/>
  <c r="CN23" i="52"/>
  <c r="CM23" i="52"/>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CE22" i="52"/>
  <c r="EE22" i="52" s="1"/>
  <c r="CD22" i="52"/>
  <c r="CC22" i="52"/>
  <c r="CB22" i="52"/>
  <c r="CA22" i="52"/>
  <c r="FA22" i="52" s="1"/>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EC17" i="52" s="1"/>
  <c r="CB17" i="52"/>
  <c r="EB17" i="52" s="1"/>
  <c r="CA17" i="52"/>
  <c r="FA17" i="52" s="1"/>
  <c r="BZ17" i="52"/>
  <c r="BY17" i="52"/>
  <c r="BX17" i="52"/>
  <c r="BW17" i="52"/>
  <c r="BV17" i="52"/>
  <c r="BU17" i="52"/>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CB56" i="51"/>
  <c r="CA56" i="51"/>
  <c r="BZ56" i="51"/>
  <c r="EZ56" i="51" s="1"/>
  <c r="BY56" i="51"/>
  <c r="BX56" i="51"/>
  <c r="BW56" i="51"/>
  <c r="BV56" i="51"/>
  <c r="BU56" i="51"/>
  <c r="BT56" i="51"/>
  <c r="BS56" i="51"/>
  <c r="BR56" i="51"/>
  <c r="ER56" i="51" s="1"/>
  <c r="BQ56" i="51"/>
  <c r="EQ56" i="51" s="1"/>
  <c r="BP56" i="51"/>
  <c r="BO56" i="51"/>
  <c r="BN56" i="51"/>
  <c r="BM56" i="51"/>
  <c r="BL56" i="51"/>
  <c r="BK56" i="51"/>
  <c r="BJ56" i="51"/>
  <c r="EJ56" i="51" s="1"/>
  <c r="BI56" i="51"/>
  <c r="BH56" i="51"/>
  <c r="BG56" i="51"/>
  <c r="D56"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FE55" i="51" s="1"/>
  <c r="CD55" i="51"/>
  <c r="CC55" i="5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BI55" i="51"/>
  <c r="BH55" i="51"/>
  <c r="BG55" i="51"/>
  <c r="EG55" i="51" s="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CE54" i="51"/>
  <c r="CD54" i="51"/>
  <c r="ED54" i="51" s="1"/>
  <c r="CC54" i="51"/>
  <c r="CB54" i="51"/>
  <c r="CA54" i="5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EZ51" i="51" s="1"/>
  <c r="BY51" i="51"/>
  <c r="BX51" i="51"/>
  <c r="BW51" i="51"/>
  <c r="BV51" i="51"/>
  <c r="DV51" i="51" s="1"/>
  <c r="BU51" i="51"/>
  <c r="BT51" i="51"/>
  <c r="BS51" i="51"/>
  <c r="BR51" i="51"/>
  <c r="DR51" i="51" s="1"/>
  <c r="BQ51" i="51"/>
  <c r="BP51" i="51"/>
  <c r="BO51" i="51"/>
  <c r="BN51" i="51"/>
  <c r="BM51" i="51"/>
  <c r="BL51" i="51"/>
  <c r="BK51" i="51"/>
  <c r="BJ51" i="51"/>
  <c r="EJ51" i="51" s="1"/>
  <c r="BI51" i="51"/>
  <c r="DI51" i="51" s="1"/>
  <c r="BH51" i="51"/>
  <c r="BG51" i="51"/>
  <c r="D51"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EA50" i="51" s="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EI48" i="51" s="1"/>
  <c r="BH48" i="51"/>
  <c r="BG48" i="51"/>
  <c r="D48"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BI47" i="51"/>
  <c r="BH47" i="51"/>
  <c r="BG47" i="51"/>
  <c r="D47"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CE46" i="51"/>
  <c r="FE46" i="51" s="1"/>
  <c r="CD46" i="51"/>
  <c r="ED46" i="51" s="1"/>
  <c r="CC46" i="51"/>
  <c r="CB46" i="5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EJ46" i="51" s="1"/>
  <c r="BI46" i="51"/>
  <c r="BH46" i="51"/>
  <c r="BG46" i="51"/>
  <c r="D46" i="51"/>
  <c r="DE45" i="51"/>
  <c r="DD45" i="51"/>
  <c r="DC45" i="51"/>
  <c r="DB45" i="51"/>
  <c r="DA45" i="51"/>
  <c r="CZ45" i="51"/>
  <c r="CY45" i="51"/>
  <c r="CX45" i="51"/>
  <c r="CW45" i="51"/>
  <c r="CV45" i="51"/>
  <c r="CU45" i="51"/>
  <c r="CT45" i="51"/>
  <c r="CS45" i="51"/>
  <c r="CR45" i="51"/>
  <c r="CQ45" i="51"/>
  <c r="CP45" i="51"/>
  <c r="CO45" i="51"/>
  <c r="CN45" i="51"/>
  <c r="CM45" i="51"/>
  <c r="CL45" i="51"/>
  <c r="CK45" i="51"/>
  <c r="CJ45" i="51"/>
  <c r="CI45" i="51"/>
  <c r="CH45" i="51"/>
  <c r="CG45" i="51"/>
  <c r="CE45" i="51"/>
  <c r="EE45" i="51" s="1"/>
  <c r="CD45" i="51"/>
  <c r="CC45" i="51"/>
  <c r="CB45" i="51"/>
  <c r="CA45" i="51"/>
  <c r="BZ45" i="51"/>
  <c r="BY45" i="51"/>
  <c r="BX45" i="51"/>
  <c r="BW45" i="51"/>
  <c r="DW45" i="51" s="1"/>
  <c r="BV45" i="51"/>
  <c r="BU45" i="51"/>
  <c r="BT45" i="51"/>
  <c r="BS45" i="51"/>
  <c r="BR45" i="51"/>
  <c r="BQ45" i="51"/>
  <c r="BP45" i="51"/>
  <c r="BO45" i="51"/>
  <c r="DO45" i="51" s="1"/>
  <c r="BN45" i="51"/>
  <c r="BM45" i="51"/>
  <c r="BL45" i="51"/>
  <c r="BK45" i="51"/>
  <c r="BJ45" i="51"/>
  <c r="BI45" i="51"/>
  <c r="BH45" i="51"/>
  <c r="EH45" i="51" s="1"/>
  <c r="BG45" i="51"/>
  <c r="DG45" i="51" s="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BX44" i="51"/>
  <c r="BW44" i="51"/>
  <c r="BV44" i="51"/>
  <c r="BU44" i="51"/>
  <c r="BT44" i="51"/>
  <c r="BS44" i="51"/>
  <c r="BR44" i="51"/>
  <c r="BQ44" i="51"/>
  <c r="BP44" i="51"/>
  <c r="BO44" i="51"/>
  <c r="BN44" i="51"/>
  <c r="BM44" i="51"/>
  <c r="DM44" i="51" s="1"/>
  <c r="BL44" i="51"/>
  <c r="DL44" i="51" s="1"/>
  <c r="BK44" i="51"/>
  <c r="BJ44" i="51"/>
  <c r="BI44" i="51"/>
  <c r="EI44" i="51" s="1"/>
  <c r="BH44" i="51"/>
  <c r="BG44" i="51"/>
  <c r="D44" i="51"/>
  <c r="DE43" i="51"/>
  <c r="DD43" i="51"/>
  <c r="DC43" i="51"/>
  <c r="DB43" i="51"/>
  <c r="DA43" i="51"/>
  <c r="CZ43" i="51"/>
  <c r="CY43" i="51"/>
  <c r="CX43" i="51"/>
  <c r="CW43" i="51"/>
  <c r="CV43" i="51"/>
  <c r="CU43" i="51"/>
  <c r="CT43" i="51"/>
  <c r="CS43" i="51"/>
  <c r="CR43" i="51"/>
  <c r="CQ43" i="51"/>
  <c r="CP43" i="51"/>
  <c r="CO43" i="51"/>
  <c r="CN43" i="51"/>
  <c r="CM43" i="51"/>
  <c r="CL43" i="51"/>
  <c r="CK43" i="51"/>
  <c r="CJ43" i="51"/>
  <c r="CI43" i="51"/>
  <c r="CH43" i="51"/>
  <c r="CG43" i="51"/>
  <c r="CE43" i="51"/>
  <c r="CD43" i="51"/>
  <c r="CC43" i="51"/>
  <c r="EC43" i="51" s="1"/>
  <c r="CB43" i="51"/>
  <c r="CA43" i="51"/>
  <c r="BZ43" i="51"/>
  <c r="BY43" i="51"/>
  <c r="BX43" i="51"/>
  <c r="BW43" i="51"/>
  <c r="BV43" i="51"/>
  <c r="EV43" i="51" s="1"/>
  <c r="BU43" i="51"/>
  <c r="BT43" i="51"/>
  <c r="BS43" i="51"/>
  <c r="DS43" i="51" s="1"/>
  <c r="BR43" i="51"/>
  <c r="BQ43" i="51"/>
  <c r="BP43" i="51"/>
  <c r="BO43" i="51"/>
  <c r="BN43" i="51"/>
  <c r="EN43" i="51" s="1"/>
  <c r="BM43" i="51"/>
  <c r="DM43" i="51" s="1"/>
  <c r="BL43" i="51"/>
  <c r="BK43" i="51"/>
  <c r="BJ43" i="51"/>
  <c r="EJ43" i="51" s="1"/>
  <c r="BI43" i="51"/>
  <c r="BH43" i="51"/>
  <c r="BG43" i="51"/>
  <c r="D43" i="51"/>
  <c r="DE42" i="51"/>
  <c r="DD42" i="51"/>
  <c r="DC42" i="51"/>
  <c r="DB42" i="51"/>
  <c r="DA42" i="51"/>
  <c r="CZ42" i="51"/>
  <c r="CY42" i="51"/>
  <c r="CX42" i="51"/>
  <c r="CW42" i="51"/>
  <c r="CV42" i="51"/>
  <c r="CU42" i="51"/>
  <c r="CT42" i="51"/>
  <c r="CS42" i="51"/>
  <c r="CR42" i="51"/>
  <c r="CQ42" i="51"/>
  <c r="CP42" i="51"/>
  <c r="CO42" i="51"/>
  <c r="CN42" i="51"/>
  <c r="CM42" i="51"/>
  <c r="CL42" i="51"/>
  <c r="CK42" i="51"/>
  <c r="CJ42" i="51"/>
  <c r="CI42" i="51"/>
  <c r="CH42" i="51"/>
  <c r="CG42" i="51"/>
  <c r="CE42" i="51"/>
  <c r="FE42" i="51" s="1"/>
  <c r="CD42" i="51"/>
  <c r="CC42" i="51"/>
  <c r="CB42" i="51"/>
  <c r="EB42" i="51" s="1"/>
  <c r="CA42" i="51"/>
  <c r="BZ42" i="51"/>
  <c r="BY42" i="51"/>
  <c r="BX42" i="51"/>
  <c r="BW42" i="51"/>
  <c r="BV42" i="51"/>
  <c r="BU42" i="51"/>
  <c r="BT42" i="51"/>
  <c r="BS42" i="51"/>
  <c r="BR42" i="51"/>
  <c r="BQ42" i="51"/>
  <c r="BP42" i="51"/>
  <c r="BO42" i="51"/>
  <c r="BN42" i="51"/>
  <c r="EN42" i="51" s="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EB38" i="51" s="1"/>
  <c r="CA38" i="5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EG38" i="51" s="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EC36" i="51" s="1"/>
  <c r="CB36" i="51"/>
  <c r="EB36" i="51" s="1"/>
  <c r="CA36" i="51"/>
  <c r="BZ36" i="51"/>
  <c r="BY36" i="51"/>
  <c r="BX36" i="51"/>
  <c r="BW36" i="51"/>
  <c r="BV36" i="51"/>
  <c r="BU36" i="51"/>
  <c r="DU36" i="51" s="1"/>
  <c r="BT36" i="51"/>
  <c r="BS36" i="51"/>
  <c r="BR36" i="51"/>
  <c r="BQ36" i="51"/>
  <c r="EQ36" i="51" s="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DV35" i="51" s="1"/>
  <c r="BU35" i="51"/>
  <c r="BT35" i="51"/>
  <c r="BS35" i="51"/>
  <c r="BR35" i="51"/>
  <c r="ER35" i="51" s="1"/>
  <c r="BQ35" i="51"/>
  <c r="BP35" i="51"/>
  <c r="BO35" i="51"/>
  <c r="EO35" i="51" s="1"/>
  <c r="BN35" i="51"/>
  <c r="BM35" i="51"/>
  <c r="BL35" i="51"/>
  <c r="BK35" i="51"/>
  <c r="BJ35" i="51"/>
  <c r="DJ35" i="51" s="1"/>
  <c r="BI35" i="51"/>
  <c r="BH35" i="51"/>
  <c r="BG35" i="51"/>
  <c r="EG35" i="51" s="1"/>
  <c r="D35"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BZ34" i="51"/>
  <c r="DZ34" i="51" s="1"/>
  <c r="BY34" i="51"/>
  <c r="BX34" i="51"/>
  <c r="EX34" i="51" s="1"/>
  <c r="BW34" i="51"/>
  <c r="EW34" i="51" s="1"/>
  <c r="BV34" i="51"/>
  <c r="BU34" i="51"/>
  <c r="BT34" i="51"/>
  <c r="DT34" i="51" s="1"/>
  <c r="BS34" i="51"/>
  <c r="BR34" i="51"/>
  <c r="BQ34" i="51"/>
  <c r="BP34" i="51"/>
  <c r="EP34" i="51" s="1"/>
  <c r="BO34" i="51"/>
  <c r="DO34" i="51" s="1"/>
  <c r="BN34" i="51"/>
  <c r="BM34" i="51"/>
  <c r="BL34" i="51"/>
  <c r="BK34" i="51"/>
  <c r="BJ34" i="51"/>
  <c r="DJ34" i="51" s="1"/>
  <c r="BI34" i="51"/>
  <c r="BH34" i="51"/>
  <c r="EH34" i="51" s="1"/>
  <c r="BG34" i="51"/>
  <c r="EG34" i="51" s="1"/>
  <c r="D34"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CA33" i="51"/>
  <c r="EA33" i="51" s="1"/>
  <c r="BZ33" i="51"/>
  <c r="BY33" i="51"/>
  <c r="BX33" i="51"/>
  <c r="BW33" i="51"/>
  <c r="BV33" i="51"/>
  <c r="BU33" i="51"/>
  <c r="BT33" i="51"/>
  <c r="ET33" i="51" s="1"/>
  <c r="BS33" i="51"/>
  <c r="DS33" i="51" s="1"/>
  <c r="BR33" i="51"/>
  <c r="BQ33" i="51"/>
  <c r="BP33" i="51"/>
  <c r="BO33" i="51"/>
  <c r="BN33" i="51"/>
  <c r="BM33" i="51"/>
  <c r="DM33" i="51" s="1"/>
  <c r="BL33" i="51"/>
  <c r="BK33" i="51"/>
  <c r="DK33" i="51" s="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DU32" i="51" s="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DV31" i="51" s="1"/>
  <c r="BU31" i="51"/>
  <c r="BT31" i="51"/>
  <c r="BS31" i="51"/>
  <c r="DS31" i="51" s="1"/>
  <c r="BR31" i="51"/>
  <c r="BQ31" i="51"/>
  <c r="BP31" i="51"/>
  <c r="BO31" i="51"/>
  <c r="BN31" i="51"/>
  <c r="BM31" i="51"/>
  <c r="BL31" i="51"/>
  <c r="BK31" i="51"/>
  <c r="BJ31" i="51"/>
  <c r="BI31" i="51"/>
  <c r="EI31" i="51" s="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EE30" i="51" s="1"/>
  <c r="CD30" i="51"/>
  <c r="CC30" i="51"/>
  <c r="CB30" i="51"/>
  <c r="CA30" i="51"/>
  <c r="BZ30" i="51"/>
  <c r="EZ30" i="51" s="1"/>
  <c r="BY30" i="51"/>
  <c r="BX30" i="51"/>
  <c r="BW30" i="51"/>
  <c r="EW30" i="51" s="1"/>
  <c r="BV30" i="51"/>
  <c r="BU30" i="51"/>
  <c r="BT30" i="51"/>
  <c r="BS30" i="51"/>
  <c r="BR30" i="51"/>
  <c r="ER30" i="51" s="1"/>
  <c r="BQ30" i="51"/>
  <c r="BP30" i="51"/>
  <c r="BO30" i="51"/>
  <c r="BN30" i="51"/>
  <c r="BM30" i="51"/>
  <c r="BL30" i="51"/>
  <c r="BK30" i="51"/>
  <c r="BJ30" i="51"/>
  <c r="EJ30" i="51" s="1"/>
  <c r="BI30" i="51"/>
  <c r="BH30" i="51"/>
  <c r="BG30" i="51"/>
  <c r="D30" i="51"/>
  <c r="DE29" i="51"/>
  <c r="DD29" i="51"/>
  <c r="DC29" i="51"/>
  <c r="DB29" i="51"/>
  <c r="DA29" i="51"/>
  <c r="CZ29" i="51"/>
  <c r="CY29" i="51"/>
  <c r="CX29" i="51"/>
  <c r="CW29" i="51"/>
  <c r="CV29" i="51"/>
  <c r="CU29" i="51"/>
  <c r="CT29" i="51"/>
  <c r="CS29" i="51"/>
  <c r="CR29" i="51"/>
  <c r="CQ29" i="51"/>
  <c r="CP29" i="51"/>
  <c r="CO29" i="51"/>
  <c r="CN29" i="51"/>
  <c r="CM29" i="51"/>
  <c r="CL29" i="51"/>
  <c r="CK29" i="51"/>
  <c r="CJ29" i="51"/>
  <c r="CI29" i="51"/>
  <c r="CH29" i="51"/>
  <c r="CG29" i="51"/>
  <c r="CE29" i="51"/>
  <c r="EE29" i="51" s="1"/>
  <c r="CD29" i="51"/>
  <c r="CC29" i="51"/>
  <c r="CB29" i="51"/>
  <c r="EB29" i="51" s="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ED27" i="51" s="1"/>
  <c r="CC27" i="51"/>
  <c r="CB27" i="51"/>
  <c r="CA27" i="51"/>
  <c r="BZ27" i="51"/>
  <c r="DZ27" i="51" s="1"/>
  <c r="BY27" i="51"/>
  <c r="BX27" i="51"/>
  <c r="BW27" i="51"/>
  <c r="BV27" i="51"/>
  <c r="BU27" i="51"/>
  <c r="BT27" i="51"/>
  <c r="BS27" i="51"/>
  <c r="BR27" i="51"/>
  <c r="BQ27" i="51"/>
  <c r="BP27" i="51"/>
  <c r="BO27" i="51"/>
  <c r="BN27" i="51"/>
  <c r="DN27" i="51" s="1"/>
  <c r="BM27" i="51"/>
  <c r="BL27" i="51"/>
  <c r="BK27" i="51"/>
  <c r="BJ27" i="51"/>
  <c r="DJ27" i="51" s="1"/>
  <c r="BI27" i="51"/>
  <c r="EI27" i="51" s="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EZ26" i="51" s="1"/>
  <c r="BY26" i="51"/>
  <c r="BX26" i="51"/>
  <c r="BW26" i="51"/>
  <c r="BV26" i="51"/>
  <c r="EV26" i="51" s="1"/>
  <c r="BU26" i="51"/>
  <c r="BT26" i="51"/>
  <c r="BS26" i="51"/>
  <c r="BR26" i="51"/>
  <c r="BQ26" i="51"/>
  <c r="BP26" i="51"/>
  <c r="BO26" i="51"/>
  <c r="BN26" i="51"/>
  <c r="BM26" i="51"/>
  <c r="BL26" i="5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DE24" i="51"/>
  <c r="DD24" i="51"/>
  <c r="DC24" i="51"/>
  <c r="DB24" i="51"/>
  <c r="DA24" i="51"/>
  <c r="CZ24" i="51"/>
  <c r="CY24" i="51"/>
  <c r="CX24" i="51"/>
  <c r="CW24" i="51"/>
  <c r="CV24" i="51"/>
  <c r="CU24" i="51"/>
  <c r="CT24" i="51"/>
  <c r="CS24" i="51"/>
  <c r="CR24" i="51"/>
  <c r="CQ24" i="51"/>
  <c r="CP24" i="51"/>
  <c r="CO24" i="51"/>
  <c r="CN24" i="5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EM24" i="51" s="1"/>
  <c r="BL24" i="51"/>
  <c r="EL24" i="51" s="1"/>
  <c r="BK24" i="51"/>
  <c r="BJ24" i="51"/>
  <c r="BI24" i="51"/>
  <c r="BH24" i="51"/>
  <c r="DH24" i="51" s="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EK23" i="51" s="1"/>
  <c r="BJ23" i="51"/>
  <c r="DJ23" i="51" s="1"/>
  <c r="BI23" i="51"/>
  <c r="BH23" i="51"/>
  <c r="BG23" i="51"/>
  <c r="D23" i="51"/>
  <c r="DE22" i="51"/>
  <c r="DD22" i="51"/>
  <c r="DC22" i="51"/>
  <c r="DB22" i="51"/>
  <c r="DA22" i="51"/>
  <c r="CZ22" i="51"/>
  <c r="CY22" i="51"/>
  <c r="CX22" i="51"/>
  <c r="CW22" i="51"/>
  <c r="CV22" i="51"/>
  <c r="CU22" i="51"/>
  <c r="CT22" i="51"/>
  <c r="CS22" i="51"/>
  <c r="CR22" i="51"/>
  <c r="CQ22" i="51"/>
  <c r="CP22" i="51"/>
  <c r="CO22" i="51"/>
  <c r="CN22" i="51"/>
  <c r="CM22" i="51"/>
  <c r="CL22" i="51"/>
  <c r="CK22" i="51"/>
  <c r="CJ22" i="51"/>
  <c r="CI22" i="51"/>
  <c r="CH22" i="51"/>
  <c r="CG22" i="51"/>
  <c r="CE22" i="51"/>
  <c r="CD22" i="51"/>
  <c r="CC22" i="51"/>
  <c r="CB22" i="51"/>
  <c r="EB22" i="51" s="1"/>
  <c r="CA22" i="51"/>
  <c r="FA22" i="51" s="1"/>
  <c r="BZ22" i="51"/>
  <c r="BY22" i="51"/>
  <c r="BX22" i="51"/>
  <c r="BW22" i="51"/>
  <c r="BV22" i="51"/>
  <c r="BU22" i="51"/>
  <c r="BT22" i="51"/>
  <c r="BS22" i="51"/>
  <c r="BR22" i="51"/>
  <c r="BQ22" i="51"/>
  <c r="BP22" i="51"/>
  <c r="BO22" i="51"/>
  <c r="BN22" i="51"/>
  <c r="BM22" i="51"/>
  <c r="BL22" i="51"/>
  <c r="DL22" i="51" s="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BL21" i="51"/>
  <c r="BK21" i="51"/>
  <c r="DK21" i="51" s="1"/>
  <c r="BJ21" i="51"/>
  <c r="BI21" i="51"/>
  <c r="BH21" i="51"/>
  <c r="BG21" i="51"/>
  <c r="DG21" i="51" s="1"/>
  <c r="D21" i="51"/>
  <c r="DE20" i="51"/>
  <c r="DD20" i="51"/>
  <c r="DC20" i="51"/>
  <c r="DB20" i="51"/>
  <c r="DA20" i="51"/>
  <c r="CZ20" i="51"/>
  <c r="CY20" i="51"/>
  <c r="CX20" i="51"/>
  <c r="CW20" i="51"/>
  <c r="CV20" i="51"/>
  <c r="CU20" i="51"/>
  <c r="CT20" i="51"/>
  <c r="CS20" i="51"/>
  <c r="CR20" i="51"/>
  <c r="CQ20" i="51"/>
  <c r="CP20" i="51"/>
  <c r="CO20" i="51"/>
  <c r="CN20" i="51"/>
  <c r="CM20" i="51"/>
  <c r="CL20" i="51"/>
  <c r="CK20" i="51"/>
  <c r="CJ20" i="5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CY17" i="51"/>
  <c r="CX17" i="51"/>
  <c r="CW17" i="51"/>
  <c r="CV17" i="51"/>
  <c r="CU17" i="51"/>
  <c r="CT17" i="51"/>
  <c r="CS17" i="51"/>
  <c r="CR17" i="51"/>
  <c r="CQ17" i="51"/>
  <c r="CP17" i="51"/>
  <c r="CO17" i="51"/>
  <c r="CN17" i="51"/>
  <c r="CM17" i="51"/>
  <c r="CL17" i="51"/>
  <c r="CK17" i="51"/>
  <c r="CJ17" i="5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CH54" i="50"/>
  <c r="CG54" i="50"/>
  <c r="CE54" i="50"/>
  <c r="FE54" i="50" s="1"/>
  <c r="CD54" i="50"/>
  <c r="FD54" i="50" s="1"/>
  <c r="CC54" i="50"/>
  <c r="CB54" i="50"/>
  <c r="EB54" i="50" s="1"/>
  <c r="CA54" i="50"/>
  <c r="BZ54" i="50"/>
  <c r="BY54" i="50"/>
  <c r="BX54" i="50"/>
  <c r="DX54" i="50" s="1"/>
  <c r="BW54" i="50"/>
  <c r="BV54" i="50"/>
  <c r="EV54" i="50" s="1"/>
  <c r="BU54" i="50"/>
  <c r="BT54" i="50"/>
  <c r="BS54" i="50"/>
  <c r="BR54" i="50"/>
  <c r="BQ54" i="50"/>
  <c r="BP54" i="50"/>
  <c r="EP54" i="50" s="1"/>
  <c r="BO54" i="50"/>
  <c r="BN54" i="50"/>
  <c r="EN54" i="50" s="1"/>
  <c r="BM54" i="50"/>
  <c r="BL54" i="50"/>
  <c r="BK54" i="50"/>
  <c r="BJ54" i="50"/>
  <c r="BI54" i="50"/>
  <c r="BH54" i="50"/>
  <c r="BG54" i="50"/>
  <c r="D54" i="50"/>
  <c r="DE53" i="50"/>
  <c r="DD53" i="50"/>
  <c r="DC53" i="50"/>
  <c r="DB53" i="50"/>
  <c r="DA53" i="50"/>
  <c r="CZ53" i="50"/>
  <c r="CY53" i="50"/>
  <c r="CX53" i="50"/>
  <c r="CW53" i="50"/>
  <c r="CV53" i="50"/>
  <c r="CU53" i="50"/>
  <c r="CT53" i="50"/>
  <c r="CS53" i="50"/>
  <c r="CR53" i="50"/>
  <c r="CQ53" i="50"/>
  <c r="CP53" i="50"/>
  <c r="CO53" i="50"/>
  <c r="CN53" i="50"/>
  <c r="CM53" i="50"/>
  <c r="CL53" i="50"/>
  <c r="CK53" i="50"/>
  <c r="CJ53" i="50"/>
  <c r="CI53" i="50"/>
  <c r="CH53" i="50"/>
  <c r="CG53" i="50"/>
  <c r="CE53" i="50"/>
  <c r="FE53" i="50" s="1"/>
  <c r="CD53" i="50"/>
  <c r="CC53" i="50"/>
  <c r="EC53" i="50" s="1"/>
  <c r="CB53" i="50"/>
  <c r="CA53" i="50"/>
  <c r="BZ53" i="50"/>
  <c r="BY53" i="50"/>
  <c r="DY53" i="50" s="1"/>
  <c r="BX53" i="50"/>
  <c r="BW53" i="50"/>
  <c r="BV53" i="50"/>
  <c r="BU53" i="50"/>
  <c r="BT53" i="50"/>
  <c r="BS53" i="50"/>
  <c r="BR53" i="50"/>
  <c r="BQ53" i="50"/>
  <c r="BP53" i="50"/>
  <c r="EP53" i="50" s="1"/>
  <c r="BO53" i="50"/>
  <c r="EO53" i="50" s="1"/>
  <c r="BN53" i="50"/>
  <c r="BM53" i="50"/>
  <c r="DM53" i="50" s="1"/>
  <c r="BL53" i="50"/>
  <c r="BK53" i="50"/>
  <c r="BJ53" i="50"/>
  <c r="BI53" i="50"/>
  <c r="BH53" i="50"/>
  <c r="BG53" i="50"/>
  <c r="D53" i="50"/>
  <c r="DE52" i="50"/>
  <c r="DD52" i="50"/>
  <c r="DC52" i="50"/>
  <c r="DB52" i="50"/>
  <c r="DA52" i="50"/>
  <c r="CZ52" i="50"/>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FA52" i="50" s="1"/>
  <c r="BZ52" i="50"/>
  <c r="DZ52" i="50" s="1"/>
  <c r="BY52" i="50"/>
  <c r="BX52" i="50"/>
  <c r="BW52" i="50"/>
  <c r="BV52" i="50"/>
  <c r="BU52" i="50"/>
  <c r="BT52" i="50"/>
  <c r="BS52" i="50"/>
  <c r="DS52" i="50" s="1"/>
  <c r="BR52" i="50"/>
  <c r="BQ52" i="50"/>
  <c r="EQ52" i="50" s="1"/>
  <c r="BP52" i="50"/>
  <c r="EP52" i="50" s="1"/>
  <c r="BO52" i="50"/>
  <c r="BN52" i="50"/>
  <c r="BM52" i="50"/>
  <c r="BL52" i="50"/>
  <c r="BK52" i="50"/>
  <c r="BJ52" i="50"/>
  <c r="BI52" i="50"/>
  <c r="BH52" i="50"/>
  <c r="EH52" i="50" s="1"/>
  <c r="BG52" i="50"/>
  <c r="D52" i="50"/>
  <c r="DE51" i="50"/>
  <c r="DD51" i="50"/>
  <c r="DC51" i="50"/>
  <c r="DB51" i="50"/>
  <c r="DA51" i="50"/>
  <c r="CZ51" i="50"/>
  <c r="CY51" i="50"/>
  <c r="CX51" i="50"/>
  <c r="CW51" i="50"/>
  <c r="CV51" i="50"/>
  <c r="CU51" i="50"/>
  <c r="CT51" i="50"/>
  <c r="CS51" i="50"/>
  <c r="CR51" i="50"/>
  <c r="CQ51" i="50"/>
  <c r="CP51" i="50"/>
  <c r="CO51" i="50"/>
  <c r="CN51" i="50"/>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EB50" i="50" s="1"/>
  <c r="CA50" i="50"/>
  <c r="FA50" i="50" s="1"/>
  <c r="BZ50" i="50"/>
  <c r="BY50" i="50"/>
  <c r="BX50" i="50"/>
  <c r="BW50" i="50"/>
  <c r="BV50" i="50"/>
  <c r="DV50" i="50" s="1"/>
  <c r="BU50" i="50"/>
  <c r="DU50" i="50" s="1"/>
  <c r="BT50" i="50"/>
  <c r="DT50" i="50" s="1"/>
  <c r="BS50" i="50"/>
  <c r="BR50" i="50"/>
  <c r="BQ50" i="50"/>
  <c r="BP50" i="50"/>
  <c r="BO50" i="50"/>
  <c r="BN50" i="50"/>
  <c r="BM50" i="50"/>
  <c r="DM50" i="50" s="1"/>
  <c r="BL50" i="50"/>
  <c r="DL50" i="50" s="1"/>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DD46" i="50"/>
  <c r="DC46" i="50"/>
  <c r="DB46" i="50"/>
  <c r="DA46" i="50"/>
  <c r="CZ46" i="50"/>
  <c r="CY46" i="50"/>
  <c r="CX46" i="50"/>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EZ46" i="50" s="1"/>
  <c r="BY46" i="50"/>
  <c r="BX46" i="50"/>
  <c r="DX46" i="50" s="1"/>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DA45" i="50"/>
  <c r="CZ45" i="50"/>
  <c r="CY45" i="50"/>
  <c r="CX45" i="50"/>
  <c r="CW45" i="50"/>
  <c r="CV45" i="50"/>
  <c r="CU45" i="50"/>
  <c r="CT45" i="50"/>
  <c r="CS45" i="50"/>
  <c r="CR45" i="50"/>
  <c r="CQ45" i="50"/>
  <c r="CP45" i="50"/>
  <c r="CO45" i="50"/>
  <c r="CN45" i="50"/>
  <c r="CM45" i="50"/>
  <c r="CL45" i="50"/>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DD44" i="50"/>
  <c r="DC44" i="50"/>
  <c r="DB44" i="50"/>
  <c r="DA44" i="50"/>
  <c r="CZ44" i="50"/>
  <c r="CY44" i="50"/>
  <c r="CX44" i="50"/>
  <c r="CW44" i="50"/>
  <c r="CV44" i="50"/>
  <c r="CU44" i="50"/>
  <c r="CT44" i="50"/>
  <c r="CS44" i="50"/>
  <c r="CR44" i="50"/>
  <c r="CQ44" i="50"/>
  <c r="CP44" i="50"/>
  <c r="CO44" i="50"/>
  <c r="CN44" i="50"/>
  <c r="CM44" i="50"/>
  <c r="CL44" i="50"/>
  <c r="CK44" i="50"/>
  <c r="CJ44" i="50"/>
  <c r="CI44" i="50"/>
  <c r="CH44" i="50"/>
  <c r="CG44" i="50"/>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DE43" i="50"/>
  <c r="DD43" i="50"/>
  <c r="DC43" i="50"/>
  <c r="DB43" i="50"/>
  <c r="DA43" i="50"/>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EW42" i="50" s="1"/>
  <c r="BV42" i="50"/>
  <c r="BU42" i="50"/>
  <c r="DU42" i="50" s="1"/>
  <c r="BT42" i="50"/>
  <c r="DT42" i="50" s="1"/>
  <c r="BS42" i="50"/>
  <c r="ES42" i="50" s="1"/>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BP40" i="50"/>
  <c r="EP40" i="50" s="1"/>
  <c r="BO40" i="50"/>
  <c r="EO40" i="50" s="1"/>
  <c r="BN40" i="50"/>
  <c r="BM40" i="50"/>
  <c r="BL40" i="50"/>
  <c r="BK40" i="50"/>
  <c r="BJ40" i="50"/>
  <c r="DJ40" i="50" s="1"/>
  <c r="BI40" i="50"/>
  <c r="DI40" i="50" s="1"/>
  <c r="BH40" i="50"/>
  <c r="EH40" i="50" s="1"/>
  <c r="BG40" i="50"/>
  <c r="EG40" i="50" s="1"/>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EZ37" i="50" s="1"/>
  <c r="BY37" i="50"/>
  <c r="BX37" i="50"/>
  <c r="DX37" i="50" s="1"/>
  <c r="BW37" i="50"/>
  <c r="BV37" i="50"/>
  <c r="BU37" i="50"/>
  <c r="DU37" i="50" s="1"/>
  <c r="BT37" i="50"/>
  <c r="DT37" i="50" s="1"/>
  <c r="BS37" i="50"/>
  <c r="BR37" i="50"/>
  <c r="ER37" i="50" s="1"/>
  <c r="BQ37" i="50"/>
  <c r="BP37" i="50"/>
  <c r="BO37" i="50"/>
  <c r="BN37" i="50"/>
  <c r="BM37" i="50"/>
  <c r="DM37" i="50" s="1"/>
  <c r="BL37" i="50"/>
  <c r="BK37" i="50"/>
  <c r="BJ37" i="50"/>
  <c r="EJ37" i="50" s="1"/>
  <c r="BI37" i="50"/>
  <c r="BH37" i="50"/>
  <c r="EH37" i="50" s="1"/>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DR36" i="50" s="1"/>
  <c r="BQ36" i="50"/>
  <c r="EQ36" i="50" s="1"/>
  <c r="BP36" i="50"/>
  <c r="BO36" i="50"/>
  <c r="BN36" i="50"/>
  <c r="BM36" i="50"/>
  <c r="BL36" i="50"/>
  <c r="BK36" i="50"/>
  <c r="BJ36" i="50"/>
  <c r="BI36" i="50"/>
  <c r="EI36" i="50" s="1"/>
  <c r="BH36" i="50"/>
  <c r="BG36" i="50"/>
  <c r="D36" i="50"/>
  <c r="DE35" i="50"/>
  <c r="DD35" i="50"/>
  <c r="DC35" i="50"/>
  <c r="DB35" i="50"/>
  <c r="DA35" i="50"/>
  <c r="CZ35" i="50"/>
  <c r="CY35" i="50"/>
  <c r="CX35" i="50"/>
  <c r="CW35" i="50"/>
  <c r="CV35" i="50"/>
  <c r="CU35" i="50"/>
  <c r="CT35" i="50"/>
  <c r="CS35" i="50"/>
  <c r="CR35" i="50"/>
  <c r="CQ35" i="50"/>
  <c r="CP35" i="50"/>
  <c r="CO35" i="50"/>
  <c r="CN35" i="50"/>
  <c r="CM35" i="50"/>
  <c r="CL35" i="50"/>
  <c r="CK35" i="50"/>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DS35" i="50" s="1"/>
  <c r="BR35" i="50"/>
  <c r="BQ35" i="50"/>
  <c r="BP35" i="50"/>
  <c r="EP35" i="50" s="1"/>
  <c r="BO35" i="50"/>
  <c r="DO35" i="50" s="1"/>
  <c r="BN35" i="50"/>
  <c r="BM35" i="50"/>
  <c r="BL35" i="50"/>
  <c r="EL35" i="50" s="1"/>
  <c r="BK35" i="50"/>
  <c r="BJ35" i="50"/>
  <c r="DJ35" i="50" s="1"/>
  <c r="BI35" i="50"/>
  <c r="BH35" i="50"/>
  <c r="EH35" i="50" s="1"/>
  <c r="BG35" i="50"/>
  <c r="DG35" i="50" s="1"/>
  <c r="D35" i="50"/>
  <c r="DE34" i="50"/>
  <c r="DD34" i="50"/>
  <c r="DC34" i="50"/>
  <c r="DB34" i="50"/>
  <c r="DA34" i="50"/>
  <c r="CZ34" i="50"/>
  <c r="CY34" i="50"/>
  <c r="CX34" i="50"/>
  <c r="CW34" i="50"/>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DX34" i="50" s="1"/>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E33" i="50"/>
  <c r="DD33" i="50"/>
  <c r="DC33" i="50"/>
  <c r="DB33" i="50"/>
  <c r="DA33" i="50"/>
  <c r="CZ33" i="50"/>
  <c r="CY33" i="50"/>
  <c r="CX33" i="50"/>
  <c r="CW33" i="50"/>
  <c r="CV33" i="50"/>
  <c r="CU33" i="50"/>
  <c r="CT33" i="50"/>
  <c r="CS33" i="50"/>
  <c r="CR33" i="50"/>
  <c r="CQ33" i="50"/>
  <c r="CP33" i="50"/>
  <c r="CO33" i="50"/>
  <c r="CN33" i="50"/>
  <c r="CM33" i="50"/>
  <c r="CL33" i="50"/>
  <c r="CK33" i="50"/>
  <c r="CJ33" i="50"/>
  <c r="CI33" i="50"/>
  <c r="CH33" i="50"/>
  <c r="CG33" i="50"/>
  <c r="CE33" i="50"/>
  <c r="CD33" i="50"/>
  <c r="FD33" i="50" s="1"/>
  <c r="CC33" i="50"/>
  <c r="CB33" i="50"/>
  <c r="CA33" i="50"/>
  <c r="BZ33" i="50"/>
  <c r="BY33" i="50"/>
  <c r="BX33" i="50"/>
  <c r="BW33" i="50"/>
  <c r="BV33" i="50"/>
  <c r="EV33" i="50" s="1"/>
  <c r="BU33" i="50"/>
  <c r="BT33" i="50"/>
  <c r="ET33" i="50" s="1"/>
  <c r="BS33" i="50"/>
  <c r="BR33" i="50"/>
  <c r="BQ33" i="50"/>
  <c r="BP33" i="50"/>
  <c r="BO33" i="50"/>
  <c r="BN33" i="50"/>
  <c r="EN33" i="50" s="1"/>
  <c r="BM33" i="50"/>
  <c r="DM33" i="50" s="1"/>
  <c r="BL33" i="50"/>
  <c r="BK33" i="50"/>
  <c r="BJ33" i="50"/>
  <c r="BI33" i="50"/>
  <c r="BH33" i="50"/>
  <c r="EH33" i="50" s="1"/>
  <c r="BG33" i="50"/>
  <c r="D33" i="50"/>
  <c r="DE32" i="50"/>
  <c r="DD32" i="50"/>
  <c r="DC32" i="50"/>
  <c r="DB32" i="50"/>
  <c r="DA32" i="50"/>
  <c r="CZ32" i="50"/>
  <c r="CY32" i="50"/>
  <c r="CX32" i="50"/>
  <c r="CW32" i="50"/>
  <c r="CV32" i="50"/>
  <c r="CU32" i="50"/>
  <c r="CT32" i="50"/>
  <c r="CS32" i="50"/>
  <c r="CR32" i="50"/>
  <c r="CQ32" i="50"/>
  <c r="CP32" i="50"/>
  <c r="CO32" i="50"/>
  <c r="CN32" i="50"/>
  <c r="CM32" i="50"/>
  <c r="CL32" i="50"/>
  <c r="CK32" i="50"/>
  <c r="CJ32" i="50"/>
  <c r="CI32" i="50"/>
  <c r="CH32" i="50"/>
  <c r="CG32" i="50"/>
  <c r="CE32" i="50"/>
  <c r="CD32" i="50"/>
  <c r="ED32" i="50" s="1"/>
  <c r="CC32" i="50"/>
  <c r="CB32" i="50"/>
  <c r="CA32" i="50"/>
  <c r="FA32" i="50" s="1"/>
  <c r="BZ32" i="50"/>
  <c r="BY32" i="50"/>
  <c r="DY32" i="50" s="1"/>
  <c r="BX32" i="50"/>
  <c r="EX32" i="50" s="1"/>
  <c r="BW32" i="50"/>
  <c r="BV32" i="50"/>
  <c r="DV32" i="50" s="1"/>
  <c r="BU32" i="50"/>
  <c r="BT32" i="50"/>
  <c r="BS32" i="50"/>
  <c r="ES32" i="50" s="1"/>
  <c r="BR32" i="50"/>
  <c r="BQ32" i="50"/>
  <c r="BP32" i="50"/>
  <c r="EP32" i="50" s="1"/>
  <c r="BO32" i="50"/>
  <c r="BN32" i="50"/>
  <c r="DN32" i="50" s="1"/>
  <c r="BM32" i="50"/>
  <c r="EM32" i="50" s="1"/>
  <c r="BL32" i="50"/>
  <c r="BK32" i="50"/>
  <c r="EK32" i="50" s="1"/>
  <c r="BJ32" i="50"/>
  <c r="BI32" i="50"/>
  <c r="BH32" i="50"/>
  <c r="EH32" i="50" s="1"/>
  <c r="BG32" i="50"/>
  <c r="D32" i="50"/>
  <c r="DE31" i="50"/>
  <c r="DD31" i="50"/>
  <c r="DC31" i="50"/>
  <c r="DB31" i="50"/>
  <c r="DA31" i="50"/>
  <c r="CZ31" i="50"/>
  <c r="CY31" i="50"/>
  <c r="CX31" i="50"/>
  <c r="CW31" i="50"/>
  <c r="CV31" i="50"/>
  <c r="CU31" i="50"/>
  <c r="CT31" i="50"/>
  <c r="CS31" i="50"/>
  <c r="CR31" i="50"/>
  <c r="CQ31" i="50"/>
  <c r="CP31" i="50"/>
  <c r="CO31" i="50"/>
  <c r="CN31" i="50"/>
  <c r="CM31" i="50"/>
  <c r="CL31" i="50"/>
  <c r="CK31" i="50"/>
  <c r="CJ31" i="50"/>
  <c r="CI31" i="50"/>
  <c r="CH31" i="50"/>
  <c r="CG31" i="50"/>
  <c r="CE31" i="50"/>
  <c r="EE31" i="50" s="1"/>
  <c r="CD31" i="50"/>
  <c r="CC31" i="50"/>
  <c r="CB31" i="50"/>
  <c r="CA31" i="50"/>
  <c r="EA31" i="50" s="1"/>
  <c r="BZ31" i="50"/>
  <c r="BY31" i="50"/>
  <c r="BX31" i="50"/>
  <c r="BW31" i="50"/>
  <c r="DW31" i="50" s="1"/>
  <c r="BV31" i="50"/>
  <c r="BU31" i="50"/>
  <c r="BT31" i="50"/>
  <c r="BS31" i="50"/>
  <c r="DS31" i="50" s="1"/>
  <c r="BR31" i="50"/>
  <c r="BQ31" i="50"/>
  <c r="BP31" i="50"/>
  <c r="BO31" i="50"/>
  <c r="DO31" i="50" s="1"/>
  <c r="BN31" i="50"/>
  <c r="BM31" i="50"/>
  <c r="BL31" i="50"/>
  <c r="BK31" i="50"/>
  <c r="DK31" i="50" s="1"/>
  <c r="BJ31" i="50"/>
  <c r="BI31" i="50"/>
  <c r="BH31" i="50"/>
  <c r="BG31" i="50"/>
  <c r="DG31" i="50" s="1"/>
  <c r="D31"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EW30" i="50" s="1"/>
  <c r="BV30" i="50"/>
  <c r="BU30" i="50"/>
  <c r="BT30" i="50"/>
  <c r="DT30" i="50" s="1"/>
  <c r="BS30" i="50"/>
  <c r="BR30" i="50"/>
  <c r="BQ30" i="50"/>
  <c r="BP30" i="50"/>
  <c r="BO30" i="50"/>
  <c r="BN30" i="50"/>
  <c r="BM30" i="50"/>
  <c r="BL30" i="50"/>
  <c r="DL30" i="50" s="1"/>
  <c r="BK30" i="50"/>
  <c r="EK30" i="50" s="1"/>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EC29" i="50" s="1"/>
  <c r="CB29" i="50"/>
  <c r="CA29" i="50"/>
  <c r="BZ29" i="50"/>
  <c r="BY29" i="50"/>
  <c r="DY29" i="50" s="1"/>
  <c r="BX29" i="50"/>
  <c r="BW29" i="50"/>
  <c r="BV29" i="50"/>
  <c r="BU29" i="50"/>
  <c r="DU29" i="50" s="1"/>
  <c r="BT29" i="50"/>
  <c r="DT29" i="50" s="1"/>
  <c r="BS29" i="50"/>
  <c r="BR29" i="50"/>
  <c r="BQ29" i="50"/>
  <c r="DQ29" i="50" s="1"/>
  <c r="BP29" i="50"/>
  <c r="BO29" i="50"/>
  <c r="BN29" i="50"/>
  <c r="BM29" i="50"/>
  <c r="DM29" i="50" s="1"/>
  <c r="BL29" i="50"/>
  <c r="BK29" i="50"/>
  <c r="BJ29" i="50"/>
  <c r="BI29" i="50"/>
  <c r="DI29" i="50" s="1"/>
  <c r="BH29" i="50"/>
  <c r="BG29" i="50"/>
  <c r="D29"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ED28" i="50" s="1"/>
  <c r="CC28" i="50"/>
  <c r="CB28" i="50"/>
  <c r="CA28" i="50"/>
  <c r="BZ28" i="50"/>
  <c r="BY28" i="50"/>
  <c r="EY28" i="50" s="1"/>
  <c r="BX28" i="50"/>
  <c r="BW28" i="50"/>
  <c r="BV28" i="50"/>
  <c r="BU28" i="50"/>
  <c r="EU28" i="50" s="1"/>
  <c r="BT28" i="50"/>
  <c r="BS28" i="50"/>
  <c r="BR28" i="50"/>
  <c r="BQ28" i="50"/>
  <c r="EQ28" i="50" s="1"/>
  <c r="BP28" i="50"/>
  <c r="BO28" i="50"/>
  <c r="BN28" i="50"/>
  <c r="DN28" i="50" s="1"/>
  <c r="BM28" i="50"/>
  <c r="BL28" i="50"/>
  <c r="BK28" i="50"/>
  <c r="BJ28" i="50"/>
  <c r="BI28" i="50"/>
  <c r="DI28" i="50" s="1"/>
  <c r="BH28" i="50"/>
  <c r="BG28" i="50"/>
  <c r="D28"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DW27" i="50" s="1"/>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ES26" i="50" s="1"/>
  <c r="BR26" i="50"/>
  <c r="BQ26" i="50"/>
  <c r="BP26" i="50"/>
  <c r="BO26" i="50"/>
  <c r="DO26" i="50" s="1"/>
  <c r="BN26" i="50"/>
  <c r="BM26" i="50"/>
  <c r="BL26" i="50"/>
  <c r="DL26" i="50" s="1"/>
  <c r="BK26" i="50"/>
  <c r="EK26" i="50" s="1"/>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BO25" i="50"/>
  <c r="BN25" i="50"/>
  <c r="BM25" i="50"/>
  <c r="DM25" i="50" s="1"/>
  <c r="BL25" i="50"/>
  <c r="BK25" i="50"/>
  <c r="BJ25" i="50"/>
  <c r="BI25" i="50"/>
  <c r="BH25" i="50"/>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FA18" i="50" s="1"/>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EY56" i="49" s="1"/>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DE55" i="49"/>
  <c r="DD55" i="49"/>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FC55" i="49" s="1"/>
  <c r="CB55" i="49"/>
  <c r="CA55" i="49"/>
  <c r="BZ55" i="49"/>
  <c r="BY55" i="49"/>
  <c r="BX55" i="49"/>
  <c r="BW55" i="49"/>
  <c r="BV55" i="49"/>
  <c r="BU55" i="49"/>
  <c r="BT55" i="49"/>
  <c r="BS55" i="49"/>
  <c r="BR55" i="49"/>
  <c r="BQ55" i="49"/>
  <c r="BP55" i="49"/>
  <c r="BO55" i="49"/>
  <c r="BN55" i="49"/>
  <c r="BM55" i="49"/>
  <c r="BL55" i="49"/>
  <c r="BK55" i="49"/>
  <c r="BJ55" i="49"/>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BJ54" i="49"/>
  <c r="BI54" i="49"/>
  <c r="BH54" i="49"/>
  <c r="BG54" i="49"/>
  <c r="D54"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DX53" i="49" s="1"/>
  <c r="BW53" i="49"/>
  <c r="BV53" i="49"/>
  <c r="BU53" i="49"/>
  <c r="DU53" i="49" s="1"/>
  <c r="BT53" i="49"/>
  <c r="BS53" i="49"/>
  <c r="DS53" i="49" s="1"/>
  <c r="BR53" i="49"/>
  <c r="BQ53" i="49"/>
  <c r="BP53" i="49"/>
  <c r="BO53" i="49"/>
  <c r="DO53" i="49" s="1"/>
  <c r="BN53" i="49"/>
  <c r="BM53" i="49"/>
  <c r="DM53" i="49" s="1"/>
  <c r="BL53" i="49"/>
  <c r="BK53" i="49"/>
  <c r="DK53" i="49" s="1"/>
  <c r="BJ53" i="49"/>
  <c r="BI53" i="49"/>
  <c r="BH53" i="49"/>
  <c r="BG53" i="49"/>
  <c r="D53" i="49"/>
  <c r="DE52" i="49"/>
  <c r="DD52" i="49"/>
  <c r="DC52" i="49"/>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ED52" i="49" s="1"/>
  <c r="CC52" i="49"/>
  <c r="EC52" i="49" s="1"/>
  <c r="CB52" i="49"/>
  <c r="CA52" i="49"/>
  <c r="BZ52" i="49"/>
  <c r="BY52" i="49"/>
  <c r="BX52" i="49"/>
  <c r="BW52" i="49"/>
  <c r="BV52" i="49"/>
  <c r="BU52" i="49"/>
  <c r="BT52" i="49"/>
  <c r="BS52" i="49"/>
  <c r="BR52" i="49"/>
  <c r="BQ52" i="49"/>
  <c r="BP52" i="49"/>
  <c r="BO52" i="49"/>
  <c r="BN52" i="49"/>
  <c r="BM52" i="49"/>
  <c r="BL52" i="49"/>
  <c r="BK52" i="49"/>
  <c r="BJ52" i="49"/>
  <c r="BI52" i="49"/>
  <c r="BH52" i="49"/>
  <c r="BG52" i="49"/>
  <c r="D52"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FD51" i="49" s="1"/>
  <c r="CC51" i="49"/>
  <c r="CB51" i="49"/>
  <c r="CA51" i="49"/>
  <c r="BZ51" i="49"/>
  <c r="BY51" i="49"/>
  <c r="BX51" i="49"/>
  <c r="BW51" i="49"/>
  <c r="BV51" i="49"/>
  <c r="BU51" i="49"/>
  <c r="EU51" i="49" s="1"/>
  <c r="BT51" i="49"/>
  <c r="BS51" i="49"/>
  <c r="BR51" i="49"/>
  <c r="BQ51" i="49"/>
  <c r="DQ51" i="49" s="1"/>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EC49" i="49" s="1"/>
  <c r="CB49" i="49"/>
  <c r="FB49" i="49" s="1"/>
  <c r="CA49" i="49"/>
  <c r="EA49" i="49" s="1"/>
  <c r="BZ49" i="49"/>
  <c r="BY49" i="49"/>
  <c r="BX49" i="49"/>
  <c r="BW49" i="49"/>
  <c r="DW49" i="49" s="1"/>
  <c r="BV49" i="49"/>
  <c r="BU49" i="49"/>
  <c r="DU49" i="49" s="1"/>
  <c r="BT49" i="49"/>
  <c r="BS49" i="49"/>
  <c r="DS49" i="49" s="1"/>
  <c r="BR49" i="49"/>
  <c r="BQ49" i="49"/>
  <c r="BP49" i="49"/>
  <c r="EP49" i="49" s="1"/>
  <c r="BO49" i="49"/>
  <c r="BN49" i="49"/>
  <c r="BM49" i="49"/>
  <c r="DM49" i="49" s="1"/>
  <c r="BL49" i="49"/>
  <c r="DL49" i="49" s="1"/>
  <c r="BK49" i="49"/>
  <c r="DK49" i="49" s="1"/>
  <c r="BJ49" i="49"/>
  <c r="BI49" i="49"/>
  <c r="BH49" i="49"/>
  <c r="BG49" i="49"/>
  <c r="D49"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BT48" i="49"/>
  <c r="DT48" i="49" s="1"/>
  <c r="BS48" i="49"/>
  <c r="BR48" i="49"/>
  <c r="BQ48" i="49"/>
  <c r="BP48" i="49"/>
  <c r="BO48" i="49"/>
  <c r="BN48" i="49"/>
  <c r="DN48" i="49" s="1"/>
  <c r="BM48" i="49"/>
  <c r="DM48" i="49" s="1"/>
  <c r="BL48" i="49"/>
  <c r="DL48" i="49" s="1"/>
  <c r="BK48" i="49"/>
  <c r="BJ48" i="49"/>
  <c r="BI48" i="49"/>
  <c r="EI48" i="49" s="1"/>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EJ47" i="49" s="1"/>
  <c r="BI47" i="49"/>
  <c r="BH47" i="49"/>
  <c r="BG47" i="49"/>
  <c r="D47"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ES46" i="49" s="1"/>
  <c r="BR46" i="49"/>
  <c r="BQ46" i="49"/>
  <c r="BP46" i="49"/>
  <c r="BO46" i="49"/>
  <c r="BN46" i="49"/>
  <c r="BM46" i="49"/>
  <c r="BL46" i="49"/>
  <c r="BK46" i="49"/>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BO45" i="49"/>
  <c r="BN45" i="49"/>
  <c r="BM45" i="49"/>
  <c r="DM45" i="49" s="1"/>
  <c r="BL45" i="49"/>
  <c r="EL45" i="49" s="1"/>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DT43" i="49" s="1"/>
  <c r="BS43" i="49"/>
  <c r="ES43" i="49" s="1"/>
  <c r="BR43" i="49"/>
  <c r="BQ43" i="49"/>
  <c r="BP43" i="49"/>
  <c r="BO43" i="49"/>
  <c r="BN43" i="49"/>
  <c r="DN43" i="49" s="1"/>
  <c r="BM43" i="49"/>
  <c r="BL43" i="49"/>
  <c r="BK43" i="49"/>
  <c r="BJ43" i="49"/>
  <c r="EJ43" i="49" s="1"/>
  <c r="BI43" i="49"/>
  <c r="BH43" i="49"/>
  <c r="BG43" i="49"/>
  <c r="DG43" i="49" s="1"/>
  <c r="D43"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CG42" i="49"/>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EO42" i="49" s="1"/>
  <c r="BN42" i="49"/>
  <c r="DN42" i="49" s="1"/>
  <c r="BM42" i="49"/>
  <c r="BL42" i="49"/>
  <c r="BK42" i="49"/>
  <c r="EK42" i="49" s="1"/>
  <c r="BJ42" i="49"/>
  <c r="BI42" i="49"/>
  <c r="BH42" i="49"/>
  <c r="DH42" i="49" s="1"/>
  <c r="BG42" i="49"/>
  <c r="DG42" i="49" s="1"/>
  <c r="D42" i="49"/>
  <c r="DE41" i="49"/>
  <c r="DD41" i="49"/>
  <c r="DC41" i="49"/>
  <c r="DB41" i="49"/>
  <c r="DA41" i="49"/>
  <c r="CZ41" i="49"/>
  <c r="CY41" i="49"/>
  <c r="CX41" i="49"/>
  <c r="CW41" i="49"/>
  <c r="CV41" i="49"/>
  <c r="CU41" i="49"/>
  <c r="CT41" i="49"/>
  <c r="CS41" i="49"/>
  <c r="CR41" i="49"/>
  <c r="CQ41" i="49"/>
  <c r="CP41" i="49"/>
  <c r="CO41" i="49"/>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DS40" i="49" s="1"/>
  <c r="BR40" i="49"/>
  <c r="ER40" i="49" s="1"/>
  <c r="BQ40" i="49"/>
  <c r="DQ40" i="49" s="1"/>
  <c r="BP40" i="49"/>
  <c r="EP40" i="49" s="1"/>
  <c r="BO40" i="49"/>
  <c r="BN40" i="49"/>
  <c r="BM40" i="49"/>
  <c r="BL40" i="49"/>
  <c r="BK40" i="49"/>
  <c r="BJ40" i="49"/>
  <c r="EJ40" i="49" s="1"/>
  <c r="BI40" i="49"/>
  <c r="BH40" i="49"/>
  <c r="BG40" i="49"/>
  <c r="D40" i="49"/>
  <c r="DE39" i="49"/>
  <c r="DD39" i="49"/>
  <c r="DC39" i="49"/>
  <c r="DB39" i="49"/>
  <c r="DA39" i="49"/>
  <c r="CZ39" i="49"/>
  <c r="CY39" i="49"/>
  <c r="CX39" i="49"/>
  <c r="CW39" i="49"/>
  <c r="CV39" i="49"/>
  <c r="CU39" i="49"/>
  <c r="CT39" i="49"/>
  <c r="CS39" i="49"/>
  <c r="CR39" i="49"/>
  <c r="CQ39" i="49"/>
  <c r="CP39" i="49"/>
  <c r="CO39" i="49"/>
  <c r="CN39" i="49"/>
  <c r="CM39" i="49"/>
  <c r="CL39" i="49"/>
  <c r="CK39" i="49"/>
  <c r="CJ39" i="49"/>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EK39" i="49" s="1"/>
  <c r="BJ39" i="49"/>
  <c r="BI39" i="49"/>
  <c r="BH39" i="49"/>
  <c r="DH39" i="49" s="1"/>
  <c r="BG39" i="49"/>
  <c r="DG39" i="49" s="1"/>
  <c r="D39" i="49"/>
  <c r="DE38" i="49"/>
  <c r="DD38" i="49"/>
  <c r="DC38" i="49"/>
  <c r="DB38" i="49"/>
  <c r="DA38" i="49"/>
  <c r="CZ38" i="49"/>
  <c r="CY38" i="49"/>
  <c r="CX38" i="49"/>
  <c r="CW38" i="49"/>
  <c r="CV38" i="49"/>
  <c r="CU38" i="49"/>
  <c r="CT38" i="49"/>
  <c r="CS38" i="49"/>
  <c r="CR38" i="49"/>
  <c r="CQ38" i="49"/>
  <c r="CP38" i="49"/>
  <c r="CO38" i="49"/>
  <c r="CN38" i="49"/>
  <c r="CM38" i="49"/>
  <c r="CL38" i="49"/>
  <c r="CK38" i="49"/>
  <c r="CJ38" i="49"/>
  <c r="CI38" i="49"/>
  <c r="CH38" i="49"/>
  <c r="CG38" i="49"/>
  <c r="CE38" i="49"/>
  <c r="CD38" i="49"/>
  <c r="CC38" i="49"/>
  <c r="CB38" i="49"/>
  <c r="FB38" i="49" s="1"/>
  <c r="CA38" i="49"/>
  <c r="BZ38" i="49"/>
  <c r="BY38" i="49"/>
  <c r="BX38" i="49"/>
  <c r="DX38" i="49" s="1"/>
  <c r="BW38" i="49"/>
  <c r="BV38" i="49"/>
  <c r="BU38" i="49"/>
  <c r="DU38" i="49" s="1"/>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E35" i="49"/>
  <c r="DD35" i="49"/>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DW35" i="49" s="1"/>
  <c r="BV35" i="49"/>
  <c r="BU35" i="49"/>
  <c r="BT35" i="49"/>
  <c r="DT35" i="49" s="1"/>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EB33" i="49" s="1"/>
  <c r="CA33" i="49"/>
  <c r="FA33" i="49" s="1"/>
  <c r="BZ33" i="49"/>
  <c r="EZ33" i="49" s="1"/>
  <c r="BY33" i="49"/>
  <c r="BX33" i="49"/>
  <c r="BW33" i="49"/>
  <c r="BV33" i="49"/>
  <c r="BU33" i="49"/>
  <c r="BT33" i="49"/>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DW31" i="49" s="1"/>
  <c r="BV31" i="49"/>
  <c r="DV31" i="49" s="1"/>
  <c r="BU31" i="49"/>
  <c r="BT31" i="49"/>
  <c r="DT31" i="49" s="1"/>
  <c r="BS31" i="49"/>
  <c r="BR31" i="49"/>
  <c r="BQ31" i="49"/>
  <c r="BP31" i="49"/>
  <c r="BO31" i="49"/>
  <c r="BN31" i="49"/>
  <c r="DN31" i="49" s="1"/>
  <c r="BM31" i="49"/>
  <c r="BL31" i="49"/>
  <c r="BK31" i="49"/>
  <c r="EK31" i="49" s="1"/>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FD30" i="49" s="1"/>
  <c r="CC30" i="49"/>
  <c r="CB30" i="49"/>
  <c r="FB30" i="49" s="1"/>
  <c r="CA30" i="49"/>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EG30" i="49" s="1"/>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DW27" i="49" s="1"/>
  <c r="BV27" i="49"/>
  <c r="BU27" i="49"/>
  <c r="BT27" i="49"/>
  <c r="BS27" i="49"/>
  <c r="ES27" i="49" s="1"/>
  <c r="BR27" i="49"/>
  <c r="DR27" i="49" s="1"/>
  <c r="BQ27" i="49"/>
  <c r="BP27" i="49"/>
  <c r="BO27" i="49"/>
  <c r="BN27" i="49"/>
  <c r="BM27" i="49"/>
  <c r="BL27" i="49"/>
  <c r="BK27" i="49"/>
  <c r="BJ27" i="49"/>
  <c r="EJ27" i="49" s="1"/>
  <c r="BI27" i="49"/>
  <c r="BH27" i="49"/>
  <c r="DH27" i="49" s="1"/>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DX26" i="49" s="1"/>
  <c r="BW26" i="49"/>
  <c r="BV26" i="49"/>
  <c r="BU26" i="49"/>
  <c r="BT26" i="49"/>
  <c r="BS26" i="49"/>
  <c r="DS26" i="49" s="1"/>
  <c r="BR26" i="49"/>
  <c r="BQ26" i="49"/>
  <c r="BP26" i="49"/>
  <c r="BO26" i="49"/>
  <c r="DO26" i="49" s="1"/>
  <c r="BN26" i="49"/>
  <c r="BM26" i="49"/>
  <c r="BL26" i="49"/>
  <c r="BK26" i="49"/>
  <c r="BJ26" i="49"/>
  <c r="BI26" i="49"/>
  <c r="BH26" i="49"/>
  <c r="BG26" i="49"/>
  <c r="DG26" i="49" s="1"/>
  <c r="D26" i="49"/>
  <c r="DE25" i="49"/>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G24" i="49" s="1"/>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DS23" i="49" s="1"/>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DE21" i="49"/>
  <c r="DD21" i="49"/>
  <c r="DC21" i="49"/>
  <c r="DB21" i="49"/>
  <c r="DA21" i="49"/>
  <c r="CZ21" i="49"/>
  <c r="CY21" i="49"/>
  <c r="CX21" i="49"/>
  <c r="CW21" i="49"/>
  <c r="CV21" i="49"/>
  <c r="CU21" i="49"/>
  <c r="CT21" i="49"/>
  <c r="CS21" i="49"/>
  <c r="CR21" i="49"/>
  <c r="CQ21" i="49"/>
  <c r="CP21" i="49"/>
  <c r="CO21" i="49"/>
  <c r="CN21" i="49"/>
  <c r="CM21" i="49"/>
  <c r="CL21" i="49"/>
  <c r="CK21" i="49"/>
  <c r="CJ21" i="49"/>
  <c r="CI21" i="49"/>
  <c r="CH21" i="49"/>
  <c r="CG21" i="49"/>
  <c r="CE21" i="49"/>
  <c r="CD21" i="49"/>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DK21" i="49" s="1"/>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FB20" i="49" s="1"/>
  <c r="CA20" i="49"/>
  <c r="FA20" i="49" s="1"/>
  <c r="BZ20" i="49"/>
  <c r="EZ20" i="49" s="1"/>
  <c r="BY20" i="49"/>
  <c r="BX20" i="49"/>
  <c r="BW20" i="49"/>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BS19" i="49"/>
  <c r="BR19" i="49"/>
  <c r="ER19" i="49" s="1"/>
  <c r="BQ19" i="49"/>
  <c r="EQ19" i="49" s="1"/>
  <c r="BP19" i="49"/>
  <c r="DP19" i="49" s="1"/>
  <c r="BO19" i="49"/>
  <c r="BN19" i="49"/>
  <c r="BM19" i="49"/>
  <c r="BL19" i="49"/>
  <c r="EL19" i="49" s="1"/>
  <c r="BK19" i="49"/>
  <c r="BJ19" i="49"/>
  <c r="EJ19" i="49" s="1"/>
  <c r="BI19" i="49"/>
  <c r="EI19" i="49" s="1"/>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FC18" i="49" s="1"/>
  <c r="CB18" i="49"/>
  <c r="CA18" i="49"/>
  <c r="FA18" i="49" s="1"/>
  <c r="BZ18" i="49"/>
  <c r="BY18" i="49"/>
  <c r="EY18" i="49" s="1"/>
  <c r="BX18" i="49"/>
  <c r="BW18" i="49"/>
  <c r="BV18" i="49"/>
  <c r="EV18" i="49" s="1"/>
  <c r="BU18" i="49"/>
  <c r="EU18" i="49" s="1"/>
  <c r="BT18" i="49"/>
  <c r="ET18" i="49" s="1"/>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EV52" i="48" s="1"/>
  <c r="BU52" i="48"/>
  <c r="EU52" i="48" s="1"/>
  <c r="BT52" i="48"/>
  <c r="BS52" i="48"/>
  <c r="BR52" i="48"/>
  <c r="BQ52" i="48"/>
  <c r="EQ52" i="48" s="1"/>
  <c r="BP52" i="48"/>
  <c r="BO52" i="48"/>
  <c r="BN52" i="48"/>
  <c r="DN52" i="48" s="1"/>
  <c r="BM52" i="48"/>
  <c r="EM52" i="48" s="1"/>
  <c r="BL52" i="48"/>
  <c r="BK52" i="48"/>
  <c r="EK52" i="48" s="1"/>
  <c r="BJ52" i="48"/>
  <c r="BI52" i="48"/>
  <c r="EI52" i="48" s="1"/>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DV49" i="48" s="1"/>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BJ47" i="48"/>
  <c r="BI47" i="48"/>
  <c r="EI47" i="48" s="1"/>
  <c r="BH47" i="48"/>
  <c r="BG47" i="48"/>
  <c r="DG47" i="48" s="1"/>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BX45" i="48"/>
  <c r="BW45" i="48"/>
  <c r="BV45" i="48"/>
  <c r="BU45" i="48"/>
  <c r="BT45" i="48"/>
  <c r="BS45" i="48"/>
  <c r="ES45" i="48" s="1"/>
  <c r="BR45" i="48"/>
  <c r="BQ45" i="48"/>
  <c r="EQ45" i="48" s="1"/>
  <c r="BP45" i="48"/>
  <c r="BO45" i="48"/>
  <c r="BN45" i="48"/>
  <c r="BM45" i="48"/>
  <c r="EM45" i="48" s="1"/>
  <c r="BL45" i="48"/>
  <c r="BK45" i="48"/>
  <c r="EK45" i="48" s="1"/>
  <c r="BJ45" i="48"/>
  <c r="BI45" i="48"/>
  <c r="DI45" i="48" s="1"/>
  <c r="BH45" i="48"/>
  <c r="BG45" i="48"/>
  <c r="D45"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EE44" i="48" s="1"/>
  <c r="CD44" i="48"/>
  <c r="ED44" i="48" s="1"/>
  <c r="CC44" i="48"/>
  <c r="FC44" i="48" s="1"/>
  <c r="CB44" i="48"/>
  <c r="CA44" i="48"/>
  <c r="FA44" i="48" s="1"/>
  <c r="BZ44" i="48"/>
  <c r="EZ44" i="48" s="1"/>
  <c r="BY44" i="48"/>
  <c r="BX44" i="48"/>
  <c r="BW44" i="48"/>
  <c r="BV44" i="48"/>
  <c r="BU44" i="48"/>
  <c r="EU44" i="48" s="1"/>
  <c r="BT44" i="48"/>
  <c r="BS44" i="48"/>
  <c r="BR44" i="48"/>
  <c r="BQ44" i="48"/>
  <c r="BP44" i="48"/>
  <c r="BO44" i="48"/>
  <c r="BN44" i="48"/>
  <c r="DN44" i="48" s="1"/>
  <c r="BM44" i="48"/>
  <c r="EM44" i="48" s="1"/>
  <c r="BL44" i="48"/>
  <c r="BK44" i="48"/>
  <c r="EK44" i="48" s="1"/>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FE43" i="48" s="1"/>
  <c r="CD43" i="48"/>
  <c r="FD43" i="48" s="1"/>
  <c r="CC43" i="48"/>
  <c r="CB43" i="48"/>
  <c r="FB43" i="48" s="1"/>
  <c r="CA43" i="48"/>
  <c r="BZ43" i="48"/>
  <c r="EZ43" i="48" s="1"/>
  <c r="BY43" i="48"/>
  <c r="BX43" i="48"/>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BX42" i="48"/>
  <c r="BW42" i="48"/>
  <c r="BV42" i="48"/>
  <c r="BU42" i="48"/>
  <c r="BT42" i="48"/>
  <c r="BS42" i="48"/>
  <c r="BR42" i="48"/>
  <c r="BQ42" i="48"/>
  <c r="BP42" i="48"/>
  <c r="BO42" i="48"/>
  <c r="BN42" i="48"/>
  <c r="BM42" i="48"/>
  <c r="EM42" i="48" s="1"/>
  <c r="BL42" i="48"/>
  <c r="BK42" i="48"/>
  <c r="BJ42" i="48"/>
  <c r="BI42" i="48"/>
  <c r="EI42" i="48" s="1"/>
  <c r="BH42" i="48"/>
  <c r="EH42" i="48" s="1"/>
  <c r="BG42" i="48"/>
  <c r="D42"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DZ41" i="48" s="1"/>
  <c r="BY41" i="48"/>
  <c r="BX41" i="48"/>
  <c r="BW41" i="48"/>
  <c r="BV41" i="48"/>
  <c r="EV41" i="48" s="1"/>
  <c r="BU41" i="48"/>
  <c r="EU41" i="48" s="1"/>
  <c r="BT41" i="48"/>
  <c r="BS41" i="48"/>
  <c r="BR41" i="48"/>
  <c r="BQ41" i="48"/>
  <c r="BP41" i="48"/>
  <c r="BO41" i="48"/>
  <c r="BN41" i="48"/>
  <c r="EN41" i="48" s="1"/>
  <c r="BM41" i="48"/>
  <c r="BL41" i="48"/>
  <c r="BK41" i="48"/>
  <c r="BJ41" i="48"/>
  <c r="BI41" i="48"/>
  <c r="BH41" i="48"/>
  <c r="BG41" i="48"/>
  <c r="D41"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ED40" i="48" s="1"/>
  <c r="CC40" i="48"/>
  <c r="CB40" i="48"/>
  <c r="CA40" i="48"/>
  <c r="BZ40" i="48"/>
  <c r="EZ40" i="48" s="1"/>
  <c r="BY40" i="48"/>
  <c r="BX40" i="48"/>
  <c r="BW40" i="48"/>
  <c r="BV40" i="48"/>
  <c r="BU40" i="48"/>
  <c r="BT40" i="48"/>
  <c r="BS40" i="48"/>
  <c r="BR40" i="48"/>
  <c r="ER40" i="48" s="1"/>
  <c r="BQ40" i="48"/>
  <c r="BP40" i="48"/>
  <c r="BO40" i="48"/>
  <c r="BN40" i="48"/>
  <c r="BM40" i="48"/>
  <c r="BL40" i="48"/>
  <c r="BK40" i="48"/>
  <c r="BJ40" i="48"/>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BK39" i="48"/>
  <c r="BJ39" i="48"/>
  <c r="BI39" i="48"/>
  <c r="BH39" i="48"/>
  <c r="BG39" i="48"/>
  <c r="EG39" i="48" s="1"/>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FE36" i="48" s="1"/>
  <c r="CD36" i="48"/>
  <c r="FD36" i="48" s="1"/>
  <c r="CC36" i="48"/>
  <c r="CB36" i="48"/>
  <c r="CA36" i="48"/>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EE35" i="48" s="1"/>
  <c r="CD35" i="48"/>
  <c r="CC35" i="48"/>
  <c r="CB35" i="48"/>
  <c r="CA35" i="48"/>
  <c r="FA35" i="48" s="1"/>
  <c r="BZ35" i="48"/>
  <c r="BY35" i="48"/>
  <c r="BX35" i="48"/>
  <c r="BW35" i="48"/>
  <c r="BV35" i="48"/>
  <c r="BU35" i="48"/>
  <c r="BT35" i="48"/>
  <c r="BS35" i="48"/>
  <c r="DS35" i="48" s="1"/>
  <c r="BR35" i="48"/>
  <c r="BQ35" i="48"/>
  <c r="BP35" i="48"/>
  <c r="BO35" i="48"/>
  <c r="DO35" i="48" s="1"/>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BO34" i="48"/>
  <c r="BN34" i="48"/>
  <c r="BM34" i="48"/>
  <c r="EM34" i="48" s="1"/>
  <c r="BL34" i="48"/>
  <c r="BK34" i="48"/>
  <c r="BJ34" i="48"/>
  <c r="BI34" i="48"/>
  <c r="BH34" i="48"/>
  <c r="DH34" i="48" s="1"/>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BT33" i="48"/>
  <c r="BS33" i="48"/>
  <c r="BR33" i="48"/>
  <c r="BQ33" i="48"/>
  <c r="EQ33" i="48" s="1"/>
  <c r="BP33" i="48"/>
  <c r="BO33" i="48"/>
  <c r="BN33" i="48"/>
  <c r="BM33" i="48"/>
  <c r="EM33" i="48" s="1"/>
  <c r="BL33" i="48"/>
  <c r="BK33" i="48"/>
  <c r="BJ33" i="48"/>
  <c r="BI33" i="48"/>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EQ29" i="48" s="1"/>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BS27" i="48"/>
  <c r="ES27" i="48" s="1"/>
  <c r="BR27" i="48"/>
  <c r="BQ27" i="48"/>
  <c r="EQ27" i="48" s="1"/>
  <c r="BP27" i="48"/>
  <c r="BO27" i="48"/>
  <c r="EO27" i="48" s="1"/>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ER24" i="48" s="1"/>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DU22" i="48" s="1"/>
  <c r="BT22" i="48"/>
  <c r="BS22" i="48"/>
  <c r="BR22" i="48"/>
  <c r="BQ22" i="48"/>
  <c r="EQ22" i="48" s="1"/>
  <c r="BP22" i="48"/>
  <c r="EP22" i="48" s="1"/>
  <c r="BO22" i="48"/>
  <c r="BN22" i="48"/>
  <c r="BM22" i="48"/>
  <c r="DM22" i="48" s="1"/>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DS20" i="48" s="1"/>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DE52" i="47"/>
  <c r="DD52" i="47"/>
  <c r="DC52" i="47"/>
  <c r="DB52" i="47"/>
  <c r="DA52" i="47"/>
  <c r="CZ52" i="47"/>
  <c r="CY52" i="47"/>
  <c r="CX52" i="47"/>
  <c r="CW52" i="47"/>
  <c r="CV52" i="47"/>
  <c r="CU52" i="47"/>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EM52" i="47" s="1"/>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FC51" i="47" s="1"/>
  <c r="CB51" i="47"/>
  <c r="CA51" i="47"/>
  <c r="BZ51" i="47"/>
  <c r="DZ51" i="47" s="1"/>
  <c r="BY51" i="47"/>
  <c r="DY51" i="47" s="1"/>
  <c r="BX51" i="47"/>
  <c r="BW51" i="47"/>
  <c r="BV51" i="47"/>
  <c r="EV51" i="47" s="1"/>
  <c r="BU51" i="47"/>
  <c r="BT51" i="47"/>
  <c r="BS51" i="47"/>
  <c r="BR51" i="47"/>
  <c r="BQ51" i="47"/>
  <c r="DQ51" i="47" s="1"/>
  <c r="BP51" i="47"/>
  <c r="BO51" i="47"/>
  <c r="BN51" i="47"/>
  <c r="EN51" i="47" s="1"/>
  <c r="BM51" i="47"/>
  <c r="EM51" i="47" s="1"/>
  <c r="BL51" i="47"/>
  <c r="BK51" i="47"/>
  <c r="BJ51" i="47"/>
  <c r="DJ51" i="47" s="1"/>
  <c r="BI51" i="47"/>
  <c r="DI51" i="47" s="1"/>
  <c r="BH51" i="47"/>
  <c r="BG51" i="47"/>
  <c r="D51"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EE50" i="47" s="1"/>
  <c r="CD50" i="47"/>
  <c r="CC50" i="47"/>
  <c r="CB50" i="47"/>
  <c r="FB50" i="47" s="1"/>
  <c r="CA50" i="47"/>
  <c r="BZ50" i="47"/>
  <c r="DZ50" i="47" s="1"/>
  <c r="BY50" i="47"/>
  <c r="BX50" i="47"/>
  <c r="BW50" i="47"/>
  <c r="EW50" i="47" s="1"/>
  <c r="BV50" i="47"/>
  <c r="BU50" i="47"/>
  <c r="BT50" i="47"/>
  <c r="BS50" i="47"/>
  <c r="BR50" i="47"/>
  <c r="DR50" i="47" s="1"/>
  <c r="BQ50" i="47"/>
  <c r="BP50" i="47"/>
  <c r="BO50" i="47"/>
  <c r="EO50" i="47" s="1"/>
  <c r="BN50" i="47"/>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DM48" i="47" s="1"/>
  <c r="BL48" i="47"/>
  <c r="EL48" i="47" s="1"/>
  <c r="BK48" i="47"/>
  <c r="BJ48" i="47"/>
  <c r="BI48" i="47"/>
  <c r="BH48" i="47"/>
  <c r="DH48" i="47" s="1"/>
  <c r="BG48" i="47"/>
  <c r="D48" i="47"/>
  <c r="DE47" i="47"/>
  <c r="DD47" i="47"/>
  <c r="DC47" i="47"/>
  <c r="DB47" i="47"/>
  <c r="DA47" i="47"/>
  <c r="CZ47" i="47"/>
  <c r="CY47" i="47"/>
  <c r="CX47" i="47"/>
  <c r="CW47" i="47"/>
  <c r="CV47" i="47"/>
  <c r="CU47" i="47"/>
  <c r="CT47" i="47"/>
  <c r="CS47" i="47"/>
  <c r="CR47" i="47"/>
  <c r="CQ47" i="47"/>
  <c r="CP47" i="47"/>
  <c r="CO47" i="47"/>
  <c r="CN47" i="47"/>
  <c r="CM47" i="47"/>
  <c r="CL47" i="47"/>
  <c r="CK47" i="47"/>
  <c r="CJ47" i="47"/>
  <c r="CI47" i="47"/>
  <c r="CH47" i="47"/>
  <c r="CG47" i="47"/>
  <c r="CE47" i="47"/>
  <c r="CD47" i="47"/>
  <c r="CC47" i="47"/>
  <c r="EC47" i="47" s="1"/>
  <c r="CB47" i="47"/>
  <c r="CA47" i="47"/>
  <c r="BZ47" i="47"/>
  <c r="BY47" i="47"/>
  <c r="BX47" i="47"/>
  <c r="BW47" i="47"/>
  <c r="BV47" i="47"/>
  <c r="DV47" i="47" s="1"/>
  <c r="BU47" i="47"/>
  <c r="DU47" i="47" s="1"/>
  <c r="BT47" i="47"/>
  <c r="BS47" i="47"/>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BK45" i="47"/>
  <c r="BJ45" i="47"/>
  <c r="BI45" i="47"/>
  <c r="BH45" i="47"/>
  <c r="EH45" i="47" s="1"/>
  <c r="BG45" i="47"/>
  <c r="EG45" i="47" s="1"/>
  <c r="D45"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EY44" i="47" s="1"/>
  <c r="BX44" i="47"/>
  <c r="DX44" i="47" s="1"/>
  <c r="BW44" i="47"/>
  <c r="BV44" i="47"/>
  <c r="BU44" i="47"/>
  <c r="BT44" i="47"/>
  <c r="BS44" i="47"/>
  <c r="BR44" i="47"/>
  <c r="BQ44" i="47"/>
  <c r="DQ44" i="47" s="1"/>
  <c r="BP44" i="47"/>
  <c r="DP44" i="47" s="1"/>
  <c r="BO44" i="47"/>
  <c r="BN44" i="47"/>
  <c r="BM44" i="47"/>
  <c r="EM44" i="47" s="1"/>
  <c r="BL44" i="47"/>
  <c r="BK44" i="47"/>
  <c r="BJ44" i="47"/>
  <c r="BI44" i="47"/>
  <c r="BH44" i="47"/>
  <c r="DH44" i="47" s="1"/>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BQ43" i="47"/>
  <c r="DQ43" i="47" s="1"/>
  <c r="BP43" i="47"/>
  <c r="BO43" i="47"/>
  <c r="EO43" i="47" s="1"/>
  <c r="BN43" i="47"/>
  <c r="BM43" i="47"/>
  <c r="BL43" i="47"/>
  <c r="BK43" i="47"/>
  <c r="DK43" i="47" s="1"/>
  <c r="BJ43" i="47"/>
  <c r="BI43" i="47"/>
  <c r="DI43" i="47" s="1"/>
  <c r="BH43" i="47"/>
  <c r="BG43" i="47"/>
  <c r="EG43" i="47" s="1"/>
  <c r="D43" i="47"/>
  <c r="DE42" i="47"/>
  <c r="DD42" i="47"/>
  <c r="DC42" i="47"/>
  <c r="DB42" i="47"/>
  <c r="DA42" i="47"/>
  <c r="CZ42" i="47"/>
  <c r="CY42" i="47"/>
  <c r="CX42" i="47"/>
  <c r="CW42" i="47"/>
  <c r="CV42" i="47"/>
  <c r="CU42" i="47"/>
  <c r="CT42" i="47"/>
  <c r="CS42" i="47"/>
  <c r="CR42" i="47"/>
  <c r="CQ42" i="47"/>
  <c r="CP42" i="47"/>
  <c r="CO42" i="47"/>
  <c r="CN42" i="47"/>
  <c r="CM42" i="47"/>
  <c r="CL42" i="47"/>
  <c r="CK42" i="47"/>
  <c r="CJ42" i="47"/>
  <c r="CI42" i="47"/>
  <c r="CH42" i="47"/>
  <c r="CG42" i="47"/>
  <c r="CE42" i="47"/>
  <c r="EE42" i="47" s="1"/>
  <c r="CD42" i="47"/>
  <c r="ED42" i="47" s="1"/>
  <c r="CC42" i="47"/>
  <c r="CB42" i="47"/>
  <c r="CA42" i="47"/>
  <c r="EA42" i="47" s="1"/>
  <c r="BZ42" i="47"/>
  <c r="BY42" i="47"/>
  <c r="BX42" i="47"/>
  <c r="BW42" i="47"/>
  <c r="EW42" i="47" s="1"/>
  <c r="BV42" i="47"/>
  <c r="BU42" i="47"/>
  <c r="BT42" i="47"/>
  <c r="DT42" i="47" s="1"/>
  <c r="BS42" i="47"/>
  <c r="BR42" i="47"/>
  <c r="BQ42" i="47"/>
  <c r="BP42" i="47"/>
  <c r="BO42" i="47"/>
  <c r="EO42" i="47" s="1"/>
  <c r="BN42" i="47"/>
  <c r="BM42" i="47"/>
  <c r="BL42" i="47"/>
  <c r="BK42" i="47"/>
  <c r="DK42" i="47" s="1"/>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FB40" i="47" s="1"/>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EQ39" i="47" s="1"/>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ER38" i="47" s="1"/>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FD35" i="47" s="1"/>
  <c r="CC35" i="47"/>
  <c r="CB35" i="47"/>
  <c r="CA35" i="47"/>
  <c r="FA35" i="47" s="1"/>
  <c r="BZ35" i="47"/>
  <c r="BY35" i="47"/>
  <c r="DY35" i="47" s="1"/>
  <c r="BX35" i="47"/>
  <c r="BW35" i="47"/>
  <c r="BV35" i="47"/>
  <c r="EV35" i="47" s="1"/>
  <c r="BU35" i="47"/>
  <c r="BT35" i="47"/>
  <c r="BS35" i="47"/>
  <c r="BR35" i="47"/>
  <c r="BQ35" i="47"/>
  <c r="DQ35" i="47" s="1"/>
  <c r="BP35" i="47"/>
  <c r="BO35" i="47"/>
  <c r="BN35" i="47"/>
  <c r="EN35" i="47" s="1"/>
  <c r="BM35" i="47"/>
  <c r="BL35" i="47"/>
  <c r="BK35" i="47"/>
  <c r="EK35" i="47" s="1"/>
  <c r="BJ35" i="47"/>
  <c r="BI35" i="47"/>
  <c r="DI35" i="47" s="1"/>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DE33" i="47"/>
  <c r="DD33" i="47"/>
  <c r="DC33" i="47"/>
  <c r="DB33" i="47"/>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EG33" i="47" s="1"/>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FE31" i="47" s="1"/>
  <c r="CD31" i="47"/>
  <c r="CC31" i="47"/>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DE27" i="47"/>
  <c r="DD27" i="47"/>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BQ27" i="47"/>
  <c r="DQ27" i="47" s="1"/>
  <c r="BP27" i="47"/>
  <c r="BO27" i="47"/>
  <c r="EO27" i="47" s="1"/>
  <c r="BN27" i="47"/>
  <c r="BM27" i="47"/>
  <c r="BL27" i="47"/>
  <c r="BK27" i="47"/>
  <c r="BJ27" i="47"/>
  <c r="BI27" i="47"/>
  <c r="DI27" i="47" s="1"/>
  <c r="BH27" i="47"/>
  <c r="BG27" i="47"/>
  <c r="EG27" i="47" s="1"/>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EK26" i="47" s="1"/>
  <c r="BJ26" i="47"/>
  <c r="BI26" i="47"/>
  <c r="BH26" i="47"/>
  <c r="EH26" i="47" s="1"/>
  <c r="BG26" i="47"/>
  <c r="DG26" i="47" s="1"/>
  <c r="D26" i="47"/>
  <c r="DE25" i="47"/>
  <c r="DD25" i="47"/>
  <c r="DC25" i="47"/>
  <c r="DB25" i="47"/>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DE23" i="47"/>
  <c r="DD23" i="47"/>
  <c r="DC23" i="47"/>
  <c r="DB23" i="47"/>
  <c r="DA23" i="47"/>
  <c r="CZ23" i="47"/>
  <c r="CY23" i="47"/>
  <c r="CX23" i="47"/>
  <c r="CW23" i="47"/>
  <c r="CV23" i="47"/>
  <c r="CU23" i="47"/>
  <c r="CT23" i="47"/>
  <c r="CS23" i="47"/>
  <c r="CR23" i="47"/>
  <c r="CQ23" i="47"/>
  <c r="CP23" i="47"/>
  <c r="CO23" i="47"/>
  <c r="CN23" i="47"/>
  <c r="CM23" i="47"/>
  <c r="CL23" i="47"/>
  <c r="CK23" i="47"/>
  <c r="CJ23" i="47"/>
  <c r="CI23" i="47"/>
  <c r="CH23" i="47"/>
  <c r="CG23" i="47"/>
  <c r="CE23" i="47"/>
  <c r="FE23" i="47" s="1"/>
  <c r="CD23" i="47"/>
  <c r="CC23" i="47"/>
  <c r="CB23" i="47"/>
  <c r="CA23" i="47"/>
  <c r="BZ23" i="47"/>
  <c r="EZ23" i="47" s="1"/>
  <c r="BY23" i="47"/>
  <c r="DY23" i="47" s="1"/>
  <c r="BX23" i="47"/>
  <c r="BW23" i="47"/>
  <c r="EW23" i="47" s="1"/>
  <c r="BV23" i="47"/>
  <c r="BU23" i="47"/>
  <c r="EU23" i="47" s="1"/>
  <c r="BT23" i="47"/>
  <c r="BS23" i="47"/>
  <c r="BR23" i="47"/>
  <c r="BQ23" i="47"/>
  <c r="DQ23" i="47" s="1"/>
  <c r="BP23" i="47"/>
  <c r="BO23" i="47"/>
  <c r="EO23" i="47" s="1"/>
  <c r="BN23" i="47"/>
  <c r="BM23" i="47"/>
  <c r="BL23" i="47"/>
  <c r="BK23" i="47"/>
  <c r="BJ23" i="47"/>
  <c r="BI23" i="47"/>
  <c r="DI23" i="47" s="1"/>
  <c r="BH23" i="47"/>
  <c r="BG23" i="47"/>
  <c r="EG23" i="47" s="1"/>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FE22" i="47" s="1"/>
  <c r="CD22" i="47"/>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EX21" i="47" s="1"/>
  <c r="BW21" i="47"/>
  <c r="DW21" i="47" s="1"/>
  <c r="BV21" i="47"/>
  <c r="BU21" i="47"/>
  <c r="BT21" i="47"/>
  <c r="BS21" i="47"/>
  <c r="BR21" i="47"/>
  <c r="BQ21" i="47"/>
  <c r="BP21" i="47"/>
  <c r="DP21" i="47" s="1"/>
  <c r="BO21" i="47"/>
  <c r="DO21" i="47" s="1"/>
  <c r="BN21" i="47"/>
  <c r="BM21" i="47"/>
  <c r="DM21" i="47" s="1"/>
  <c r="BL21" i="47"/>
  <c r="BK21" i="47"/>
  <c r="BJ21" i="47"/>
  <c r="BI21" i="47"/>
  <c r="BH21" i="47"/>
  <c r="BG21" i="47"/>
  <c r="D21" i="47"/>
  <c r="DE20" i="47"/>
  <c r="DD20" i="47"/>
  <c r="DC20" i="47"/>
  <c r="DB20" i="47"/>
  <c r="DA20" i="47"/>
  <c r="CZ20" i="47"/>
  <c r="CY20" i="47"/>
  <c r="CX20" i="47"/>
  <c r="CW20" i="47"/>
  <c r="CV20" i="47"/>
  <c r="CU20" i="47"/>
  <c r="CT20" i="47"/>
  <c r="CS20" i="47"/>
  <c r="CR20" i="47"/>
  <c r="CQ20" i="47"/>
  <c r="CP20" i="47"/>
  <c r="CO20" i="47"/>
  <c r="CN20" i="47"/>
  <c r="CM20" i="47"/>
  <c r="CL20" i="47"/>
  <c r="CK20" i="47"/>
  <c r="CJ20" i="47"/>
  <c r="CI20" i="47"/>
  <c r="CH20" i="47"/>
  <c r="CG20" i="47"/>
  <c r="CE20" i="47"/>
  <c r="CD20" i="47"/>
  <c r="CC20" i="47"/>
  <c r="FC20" i="47" s="1"/>
  <c r="CB20" i="47"/>
  <c r="CA20" i="47"/>
  <c r="BZ20" i="47"/>
  <c r="BY20" i="47"/>
  <c r="BX20" i="47"/>
  <c r="BW20" i="47"/>
  <c r="BV20" i="47"/>
  <c r="BU20" i="47"/>
  <c r="BT20" i="47"/>
  <c r="ET20" i="47" s="1"/>
  <c r="BS20" i="47"/>
  <c r="BR20" i="47"/>
  <c r="BQ20" i="47"/>
  <c r="EQ20" i="47" s="1"/>
  <c r="BP20" i="47"/>
  <c r="BO20" i="47"/>
  <c r="BN20" i="47"/>
  <c r="BM20" i="47"/>
  <c r="BL20" i="47"/>
  <c r="BK20" i="47"/>
  <c r="BJ20" i="47"/>
  <c r="BI20" i="47"/>
  <c r="DI20" i="47" s="1"/>
  <c r="BH20" i="47"/>
  <c r="BG20" i="47"/>
  <c r="D20" i="47"/>
  <c r="DE19" i="47"/>
  <c r="DD19" i="47"/>
  <c r="DC19" i="47"/>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CC19" i="47"/>
  <c r="FC19" i="47" s="1"/>
  <c r="CB19" i="47"/>
  <c r="CA19" i="47"/>
  <c r="BZ19" i="47"/>
  <c r="BY19" i="47"/>
  <c r="BX19" i="47"/>
  <c r="BW19" i="47"/>
  <c r="BV19" i="47"/>
  <c r="EV19" i="47" s="1"/>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BR18" i="47"/>
  <c r="BQ18" i="47"/>
  <c r="BP18" i="47"/>
  <c r="EP18" i="47" s="1"/>
  <c r="BO18" i="47"/>
  <c r="BN18" i="47"/>
  <c r="BM18" i="47"/>
  <c r="BL18" i="47"/>
  <c r="BK18" i="47"/>
  <c r="BJ18" i="47"/>
  <c r="BI18" i="47"/>
  <c r="BH18" i="47"/>
  <c r="DH18" i="47" s="1"/>
  <c r="BG18" i="47"/>
  <c r="D18"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CB17" i="47"/>
  <c r="CA17" i="47"/>
  <c r="BZ17" i="47"/>
  <c r="BY17" i="47"/>
  <c r="BX17" i="47"/>
  <c r="BW17" i="47"/>
  <c r="BV17" i="47"/>
  <c r="EV17" i="47" s="1"/>
  <c r="BU17" i="47"/>
  <c r="DU17" i="47" s="1"/>
  <c r="BT17" i="47"/>
  <c r="ET17" i="47" s="1"/>
  <c r="BS17" i="47"/>
  <c r="BR17" i="47"/>
  <c r="BQ17" i="47"/>
  <c r="BP17" i="47"/>
  <c r="BO17" i="47"/>
  <c r="BN17" i="47"/>
  <c r="EN17" i="47" s="1"/>
  <c r="BM17" i="47"/>
  <c r="BL17" i="47"/>
  <c r="BK17" i="47"/>
  <c r="BJ17" i="47"/>
  <c r="BI17" i="47"/>
  <c r="EI17" i="47" s="1"/>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DJ54" i="46" s="1"/>
  <c r="BI54" i="46"/>
  <c r="DI54" i="46" s="1"/>
  <c r="BH54" i="46"/>
  <c r="BG54" i="46"/>
  <c r="D54"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BT53" i="46"/>
  <c r="BS53" i="46"/>
  <c r="ES53" i="46" s="1"/>
  <c r="BR53" i="46"/>
  <c r="DR53" i="46" s="1"/>
  <c r="BQ53" i="46"/>
  <c r="BP53" i="46"/>
  <c r="BO53" i="46"/>
  <c r="BN53" i="46"/>
  <c r="EN53" i="46" s="1"/>
  <c r="BM53" i="46"/>
  <c r="EM53" i="46" s="1"/>
  <c r="BL53" i="46"/>
  <c r="EL53" i="46" s="1"/>
  <c r="BK53" i="46"/>
  <c r="BJ53" i="46"/>
  <c r="DJ53" i="46" s="1"/>
  <c r="BI53" i="46"/>
  <c r="BH53" i="46"/>
  <c r="BG53" i="46"/>
  <c r="DG53" i="46" s="1"/>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FC52" i="46" s="1"/>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DM52" i="46" s="1"/>
  <c r="BL52" i="46"/>
  <c r="EL52" i="46" s="1"/>
  <c r="BK52" i="46"/>
  <c r="BJ52" i="46"/>
  <c r="BI52" i="46"/>
  <c r="EI52" i="46" s="1"/>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EJ51" i="46" s="1"/>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BM50" i="46"/>
  <c r="BL50" i="46"/>
  <c r="BK50" i="46"/>
  <c r="EK50" i="46" s="1"/>
  <c r="BJ50" i="46"/>
  <c r="BI50" i="46"/>
  <c r="DI50" i="46" s="1"/>
  <c r="BH50" i="46"/>
  <c r="BG50" i="46"/>
  <c r="D50" i="46"/>
  <c r="DE49" i="46"/>
  <c r="DD49" i="46"/>
  <c r="DC49" i="46"/>
  <c r="DB49" i="46"/>
  <c r="DA49" i="46"/>
  <c r="CZ49" i="46"/>
  <c r="CY49" i="46"/>
  <c r="CX49" i="46"/>
  <c r="CW49" i="46"/>
  <c r="CV49" i="46"/>
  <c r="CU49" i="46"/>
  <c r="CT49" i="46"/>
  <c r="CS49" i="46"/>
  <c r="CR49" i="46"/>
  <c r="CQ49" i="46"/>
  <c r="CP49" i="46"/>
  <c r="CO49" i="46"/>
  <c r="CN49" i="46"/>
  <c r="CM49" i="46"/>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EL49" i="46" s="1"/>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EJ44" i="46" s="1"/>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DE41" i="46"/>
  <c r="DD41" i="46"/>
  <c r="DC41" i="46"/>
  <c r="DB41" i="46"/>
  <c r="DA41" i="46"/>
  <c r="CZ41" i="46"/>
  <c r="CY41" i="46"/>
  <c r="CX41" i="46"/>
  <c r="CW41" i="46"/>
  <c r="CV41" i="46"/>
  <c r="CU41" i="46"/>
  <c r="CT41" i="46"/>
  <c r="CS41" i="46"/>
  <c r="CR41" i="46"/>
  <c r="CQ41" i="46"/>
  <c r="CP41" i="46"/>
  <c r="CO41" i="46"/>
  <c r="CN41" i="46"/>
  <c r="CM41" i="46"/>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EL41" i="46" s="1"/>
  <c r="BK41" i="46"/>
  <c r="BJ41" i="46"/>
  <c r="BI41" i="46"/>
  <c r="BH41" i="46"/>
  <c r="EH41" i="46" s="1"/>
  <c r="BG41" i="46"/>
  <c r="EG41" i="46" s="1"/>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BS38" i="46"/>
  <c r="BR38" i="46"/>
  <c r="BQ38" i="46"/>
  <c r="BP38" i="46"/>
  <c r="EP38" i="46" s="1"/>
  <c r="BO38" i="46"/>
  <c r="BN38" i="46"/>
  <c r="BM38" i="46"/>
  <c r="BL38" i="46"/>
  <c r="BK38" i="46"/>
  <c r="DK38" i="46" s="1"/>
  <c r="BJ38" i="46"/>
  <c r="BI38" i="46"/>
  <c r="BH38" i="46"/>
  <c r="BG38" i="46"/>
  <c r="DG38" i="46" s="1"/>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BP36" i="46"/>
  <c r="EP36" i="46" s="1"/>
  <c r="BO36" i="46"/>
  <c r="BN36" i="46"/>
  <c r="BM36" i="46"/>
  <c r="BL36" i="46"/>
  <c r="BK36" i="46"/>
  <c r="BJ36" i="46"/>
  <c r="BI36" i="46"/>
  <c r="DI36" i="46" s="1"/>
  <c r="BH36" i="46"/>
  <c r="EH36" i="46" s="1"/>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FC35" i="46" s="1"/>
  <c r="CB35" i="46"/>
  <c r="CA35" i="46"/>
  <c r="BZ35" i="46"/>
  <c r="BY35" i="46"/>
  <c r="BX35" i="46"/>
  <c r="BW35" i="46"/>
  <c r="BV35" i="46"/>
  <c r="BU35" i="46"/>
  <c r="EU35" i="46" s="1"/>
  <c r="BT35" i="46"/>
  <c r="BS35" i="46"/>
  <c r="BR35" i="46"/>
  <c r="DR35" i="46" s="1"/>
  <c r="BQ35" i="46"/>
  <c r="BP35" i="46"/>
  <c r="BO35" i="46"/>
  <c r="BN35" i="46"/>
  <c r="EN35" i="46" s="1"/>
  <c r="BM35" i="46"/>
  <c r="EM35" i="46" s="1"/>
  <c r="BL35" i="46"/>
  <c r="BK35" i="46"/>
  <c r="BJ35" i="46"/>
  <c r="BI35" i="46"/>
  <c r="BH35" i="46"/>
  <c r="BG35" i="46"/>
  <c r="DG35" i="46" s="1"/>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ET33" i="46" s="1"/>
  <c r="BS33" i="46"/>
  <c r="ES33" i="46" s="1"/>
  <c r="BR33" i="46"/>
  <c r="BQ33" i="46"/>
  <c r="EQ33" i="46" s="1"/>
  <c r="BP33" i="46"/>
  <c r="BO33" i="46"/>
  <c r="BN33" i="46"/>
  <c r="BM33" i="46"/>
  <c r="BL33" i="46"/>
  <c r="EL33" i="46" s="1"/>
  <c r="BK33" i="46"/>
  <c r="EK33" i="46" s="1"/>
  <c r="BJ33" i="46"/>
  <c r="BI33" i="46"/>
  <c r="DI33" i="46" s="1"/>
  <c r="BH33" i="46"/>
  <c r="DH33" i="46" s="1"/>
  <c r="BG33" i="46"/>
  <c r="D33"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CC32" i="46"/>
  <c r="CB32" i="46"/>
  <c r="FB32" i="46" s="1"/>
  <c r="CA32" i="46"/>
  <c r="BZ32" i="46"/>
  <c r="EZ32" i="46" s="1"/>
  <c r="BY32" i="46"/>
  <c r="BX32" i="46"/>
  <c r="EX32" i="46" s="1"/>
  <c r="BW32" i="46"/>
  <c r="BV32" i="46"/>
  <c r="BU32" i="46"/>
  <c r="BT32" i="46"/>
  <c r="ET32" i="46" s="1"/>
  <c r="BS32" i="46"/>
  <c r="BR32" i="46"/>
  <c r="DR32" i="46" s="1"/>
  <c r="BQ32" i="46"/>
  <c r="BP32" i="46"/>
  <c r="EP32" i="46" s="1"/>
  <c r="BO32" i="46"/>
  <c r="BN32" i="46"/>
  <c r="BM32" i="46"/>
  <c r="BL32" i="46"/>
  <c r="EL32" i="46" s="1"/>
  <c r="BK32" i="46"/>
  <c r="BJ32" i="46"/>
  <c r="BI32" i="46"/>
  <c r="BH32" i="46"/>
  <c r="EH32" i="46" s="1"/>
  <c r="BG32" i="46"/>
  <c r="D32" i="46"/>
  <c r="DE31" i="46"/>
  <c r="DD31" i="46"/>
  <c r="DC31" i="46"/>
  <c r="DB31" i="46"/>
  <c r="DA31" i="46"/>
  <c r="CZ31" i="46"/>
  <c r="CY31" i="46"/>
  <c r="CX31" i="46"/>
  <c r="CW31" i="46"/>
  <c r="CV31" i="46"/>
  <c r="CU31" i="46"/>
  <c r="CT31" i="46"/>
  <c r="CS31" i="46"/>
  <c r="CR31" i="46"/>
  <c r="CQ31" i="46"/>
  <c r="CP31" i="46"/>
  <c r="CO31" i="46"/>
  <c r="CN31" i="46"/>
  <c r="CM31" i="46"/>
  <c r="CL31" i="46"/>
  <c r="CK31" i="46"/>
  <c r="CJ31" i="46"/>
  <c r="CI31" i="46"/>
  <c r="CH31" i="46"/>
  <c r="CG31" i="46"/>
  <c r="CE31" i="46"/>
  <c r="CD31" i="46"/>
  <c r="FD31" i="46" s="1"/>
  <c r="CC31" i="46"/>
  <c r="CB31" i="46"/>
  <c r="CA31" i="46"/>
  <c r="BZ31" i="46"/>
  <c r="BY31" i="46"/>
  <c r="EY31" i="46" s="1"/>
  <c r="BX31" i="46"/>
  <c r="BW31" i="46"/>
  <c r="EW31" i="46" s="1"/>
  <c r="BV31" i="46"/>
  <c r="BU31" i="46"/>
  <c r="BT31" i="46"/>
  <c r="BS31" i="46"/>
  <c r="ES31" i="46" s="1"/>
  <c r="BR31" i="46"/>
  <c r="BQ31" i="46"/>
  <c r="EQ31" i="46" s="1"/>
  <c r="BP31" i="46"/>
  <c r="BO31" i="46"/>
  <c r="BN31" i="46"/>
  <c r="EN31" i="46" s="1"/>
  <c r="BM31" i="46"/>
  <c r="BL31" i="46"/>
  <c r="BK31" i="46"/>
  <c r="BJ31" i="46"/>
  <c r="BI31" i="46"/>
  <c r="EI31" i="46" s="1"/>
  <c r="BH31" i="46"/>
  <c r="BG31" i="46"/>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BK30" i="46"/>
  <c r="EK30" i="46" s="1"/>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BU28" i="46"/>
  <c r="BT28" i="46"/>
  <c r="ET28" i="46" s="1"/>
  <c r="BS28" i="46"/>
  <c r="BR28" i="46"/>
  <c r="ER28" i="46" s="1"/>
  <c r="BQ28" i="46"/>
  <c r="DQ28" i="46" s="1"/>
  <c r="BP28" i="46"/>
  <c r="BO28" i="46"/>
  <c r="BN28" i="46"/>
  <c r="EN28" i="46" s="1"/>
  <c r="BM28" i="46"/>
  <c r="EM28" i="46" s="1"/>
  <c r="BL28" i="46"/>
  <c r="EL28" i="46" s="1"/>
  <c r="BK28" i="46"/>
  <c r="BJ28" i="46"/>
  <c r="DJ28" i="46" s="1"/>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EH22" i="46" s="1"/>
  <c r="BG22" i="46"/>
  <c r="DG22" i="46" s="1"/>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DX21" i="46" s="1"/>
  <c r="BW21" i="46"/>
  <c r="BV21" i="46"/>
  <c r="BU21" i="46"/>
  <c r="BT21" i="46"/>
  <c r="ET21" i="46" s="1"/>
  <c r="BS21" i="46"/>
  <c r="BR21" i="46"/>
  <c r="BQ21" i="46"/>
  <c r="EQ21" i="46" s="1"/>
  <c r="BP21" i="46"/>
  <c r="DP21" i="46" s="1"/>
  <c r="BO21" i="46"/>
  <c r="BN21" i="46"/>
  <c r="BM21" i="46"/>
  <c r="BL21" i="46"/>
  <c r="BK21" i="46"/>
  <c r="BJ21" i="46"/>
  <c r="BI21" i="46"/>
  <c r="BH21" i="46"/>
  <c r="DH21" i="46" s="1"/>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DR20" i="46" s="1"/>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ET50" i="45" s="1"/>
  <c r="BS50" i="45"/>
  <c r="ES50" i="45" s="1"/>
  <c r="BR50" i="45"/>
  <c r="DR50" i="45" s="1"/>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BQ49" i="45"/>
  <c r="BP49" i="45"/>
  <c r="EP49" i="45" s="1"/>
  <c r="BO49" i="45"/>
  <c r="BN49" i="45"/>
  <c r="EN49" i="45" s="1"/>
  <c r="BM49" i="45"/>
  <c r="EM49" i="45" s="1"/>
  <c r="BL49" i="45"/>
  <c r="EL49" i="45" s="1"/>
  <c r="BK49" i="45"/>
  <c r="BJ49" i="45"/>
  <c r="EJ49" i="45" s="1"/>
  <c r="BI49" i="45"/>
  <c r="BH49" i="45"/>
  <c r="EH49" i="45" s="1"/>
  <c r="BG49" i="45"/>
  <c r="D49" i="45"/>
  <c r="DE48" i="45"/>
  <c r="DD48" i="45"/>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EE48" i="45" s="1"/>
  <c r="CD48" i="45"/>
  <c r="FD48" i="45" s="1"/>
  <c r="CC48" i="45"/>
  <c r="FC48" i="45" s="1"/>
  <c r="CB48" i="45"/>
  <c r="CA48" i="45"/>
  <c r="EA48" i="45" s="1"/>
  <c r="BZ48" i="45"/>
  <c r="EZ48" i="45" s="1"/>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ET47" i="45" s="1"/>
  <c r="BS47" i="45"/>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EW35" i="45" s="1"/>
  <c r="BV35" i="45"/>
  <c r="DV35" i="45" s="1"/>
  <c r="BU35" i="45"/>
  <c r="EU35" i="45" s="1"/>
  <c r="BT35" i="45"/>
  <c r="BS35" i="45"/>
  <c r="ES35" i="45" s="1"/>
  <c r="BR35" i="45"/>
  <c r="BQ35" i="45"/>
  <c r="BP35" i="45"/>
  <c r="BO35" i="45"/>
  <c r="BN35" i="45"/>
  <c r="BM35" i="45"/>
  <c r="EM35" i="45" s="1"/>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DE26" i="45"/>
  <c r="DD26" i="45"/>
  <c r="DC26" i="45"/>
  <c r="DB26" i="45"/>
  <c r="DA26" i="45"/>
  <c r="CZ26" i="45"/>
  <c r="CY26" i="45"/>
  <c r="CX26" i="45"/>
  <c r="CW26" i="45"/>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EV26" i="45" s="1"/>
  <c r="BU26" i="45"/>
  <c r="EU26" i="45" s="1"/>
  <c r="BT26" i="45"/>
  <c r="DT26" i="45" s="1"/>
  <c r="BS26" i="45"/>
  <c r="BR26" i="45"/>
  <c r="ER26" i="45" s="1"/>
  <c r="BQ26" i="45"/>
  <c r="EQ26" i="45" s="1"/>
  <c r="BP26" i="45"/>
  <c r="BO26" i="45"/>
  <c r="BN26" i="45"/>
  <c r="BM26" i="45"/>
  <c r="EM26" i="45" s="1"/>
  <c r="BL26" i="45"/>
  <c r="BK26" i="45"/>
  <c r="BJ26" i="45"/>
  <c r="BI26" i="45"/>
  <c r="EI26" i="45" s="1"/>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DB20" i="45"/>
  <c r="DA20" i="45"/>
  <c r="CZ20" i="45"/>
  <c r="CY20" i="45"/>
  <c r="CX20" i="45"/>
  <c r="CW20" i="45"/>
  <c r="CV20" i="45"/>
  <c r="CU20" i="45"/>
  <c r="CT20" i="45"/>
  <c r="CS20" i="45"/>
  <c r="CR20" i="45"/>
  <c r="CQ20" i="45"/>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CB18" i="45"/>
  <c r="CA18" i="45"/>
  <c r="EA18" i="45" s="1"/>
  <c r="BZ18" i="45"/>
  <c r="BY18" i="45"/>
  <c r="DY18" i="45" s="1"/>
  <c r="BX18" i="45"/>
  <c r="EX18" i="45" s="1"/>
  <c r="BW18" i="45"/>
  <c r="DW18" i="45" s="1"/>
  <c r="BV18" i="45"/>
  <c r="BU18" i="45"/>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EB45" i="44" s="1"/>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X21" i="44" l="1"/>
  <c r="DU27" i="44"/>
  <c r="DU18" i="45"/>
  <c r="EU18" i="45"/>
  <c r="EC18" i="45"/>
  <c r="FC18" i="45"/>
  <c r="FD18" i="45"/>
  <c r="DQ20" i="45"/>
  <c r="DU20" i="45"/>
  <c r="DY20" i="45"/>
  <c r="EC20" i="45"/>
  <c r="EA25" i="45"/>
  <c r="FA25" i="45"/>
  <c r="FB25" i="45"/>
  <c r="EW26" i="45"/>
  <c r="FB28" i="45"/>
  <c r="DZ30" i="45"/>
  <c r="EZ30" i="45"/>
  <c r="FD30" i="45"/>
  <c r="EB34" i="45"/>
  <c r="FB34" i="45"/>
  <c r="DQ37" i="45"/>
  <c r="DY37" i="45"/>
  <c r="ES39" i="45"/>
  <c r="EU39" i="45"/>
  <c r="FC39" i="45"/>
  <c r="DJ41" i="45"/>
  <c r="DR41" i="45"/>
  <c r="ER44" i="45"/>
  <c r="FD44" i="45"/>
  <c r="DS47" i="45"/>
  <c r="ES47" i="45"/>
  <c r="ET48" i="45"/>
  <c r="FB48" i="45"/>
  <c r="DR49" i="45"/>
  <c r="ER49" i="45"/>
  <c r="ES49" i="45"/>
  <c r="FA49" i="45"/>
  <c r="FC50" i="45"/>
  <c r="DT55" i="45"/>
  <c r="EB55" i="45"/>
  <c r="EN21" i="46"/>
  <c r="EV21" i="46"/>
  <c r="EI22" i="46"/>
  <c r="EQ22" i="46"/>
  <c r="DX22" i="46"/>
  <c r="EY22" i="46"/>
  <c r="FC25" i="46"/>
  <c r="EC25" i="46"/>
  <c r="EO26" i="46"/>
  <c r="FE26" i="46"/>
  <c r="EN27" i="46"/>
  <c r="FD27" i="46"/>
  <c r="EV28" i="46"/>
  <c r="DV28" i="46"/>
  <c r="DL30" i="46"/>
  <c r="EL30" i="46"/>
  <c r="EI30" i="46"/>
  <c r="EQ30" i="46"/>
  <c r="EY30" i="46"/>
  <c r="EG31" i="46"/>
  <c r="DG31" i="46"/>
  <c r="EO31" i="46"/>
  <c r="DO31" i="46"/>
  <c r="EE31" i="46"/>
  <c r="FE31" i="46"/>
  <c r="EH31" i="46"/>
  <c r="EP31" i="46"/>
  <c r="EX31" i="46"/>
  <c r="EN32" i="46"/>
  <c r="DN32" i="46"/>
  <c r="DU32" i="46"/>
  <c r="EU32" i="46"/>
  <c r="EV32" i="46"/>
  <c r="DV32" i="46"/>
  <c r="ED32" i="46"/>
  <c r="FD32" i="46"/>
  <c r="EG32" i="46"/>
  <c r="EO32" i="46"/>
  <c r="EW32" i="46"/>
  <c r="FE32" i="46"/>
  <c r="EL34" i="46"/>
  <c r="DL34" i="46"/>
  <c r="EH34" i="46"/>
  <c r="DP34" i="46"/>
  <c r="DO35" i="46"/>
  <c r="EO35" i="46"/>
  <c r="EW35" i="46"/>
  <c r="DW35" i="46"/>
  <c r="EE35" i="46"/>
  <c r="FE35" i="46"/>
  <c r="DQ36" i="46"/>
  <c r="EQ36" i="46"/>
  <c r="EZ36" i="46"/>
  <c r="EL37" i="46"/>
  <c r="DU37" i="46"/>
  <c r="EC37" i="46"/>
  <c r="ET38" i="46"/>
  <c r="DT38" i="46"/>
  <c r="EV40" i="46"/>
  <c r="DV40" i="46"/>
  <c r="DM41" i="46"/>
  <c r="FC41" i="46"/>
  <c r="DR44" i="46"/>
  <c r="DL45" i="46"/>
  <c r="DT45" i="46"/>
  <c r="EB45" i="46"/>
  <c r="DT46" i="46"/>
  <c r="FC46" i="46"/>
  <c r="EM47" i="46"/>
  <c r="DM49" i="46"/>
  <c r="DU49" i="46"/>
  <c r="EC49" i="46"/>
  <c r="DN50" i="46"/>
  <c r="EN50" i="46"/>
  <c r="DO53" i="46"/>
  <c r="EO53" i="46"/>
  <c r="EU53" i="46"/>
  <c r="DU53" i="46"/>
  <c r="DP53" i="46"/>
  <c r="EI55" i="46"/>
  <c r="EQ55" i="46"/>
  <c r="EY55" i="46"/>
  <c r="EC56" i="46"/>
  <c r="FC56" i="46"/>
  <c r="EM17" i="47"/>
  <c r="DM17" i="47"/>
  <c r="FC17" i="47"/>
  <c r="EC17" i="47"/>
  <c r="ES18" i="47"/>
  <c r="DS18" i="47"/>
  <c r="DJ19" i="47"/>
  <c r="EJ19" i="47"/>
  <c r="DZ19" i="47"/>
  <c r="EZ19" i="47"/>
  <c r="ED19" i="47"/>
  <c r="FD19" i="47"/>
  <c r="DK19" i="47"/>
  <c r="DY20" i="47"/>
  <c r="EY20" i="47"/>
  <c r="DJ20" i="47"/>
  <c r="DR20" i="47"/>
  <c r="DZ20" i="47"/>
  <c r="ED22" i="47"/>
  <c r="FD22" i="47"/>
  <c r="DG22" i="47"/>
  <c r="DL22" i="47"/>
  <c r="EO22" i="47"/>
  <c r="EW22" i="47"/>
  <c r="EJ23" i="47"/>
  <c r="DJ23" i="47"/>
  <c r="DR23" i="47"/>
  <c r="ER23" i="47"/>
  <c r="DK23" i="47"/>
  <c r="EN23" i="47"/>
  <c r="DS23" i="47"/>
  <c r="EV23" i="47"/>
  <c r="DN24" i="47"/>
  <c r="DV24" i="47"/>
  <c r="ED24" i="47"/>
  <c r="DI25" i="47"/>
  <c r="DQ25" i="47"/>
  <c r="DY25" i="47"/>
  <c r="FB25" i="47"/>
  <c r="EE26" i="47"/>
  <c r="FE26" i="47"/>
  <c r="EJ27" i="47"/>
  <c r="DJ27" i="47"/>
  <c r="DR27" i="47"/>
  <c r="ER27" i="47"/>
  <c r="DS27" i="47"/>
  <c r="ED27" i="47"/>
  <c r="DI29" i="47"/>
  <c r="DQ29" i="47"/>
  <c r="DU29" i="47"/>
  <c r="DY29" i="47"/>
  <c r="DO30" i="47"/>
  <c r="EC31" i="47"/>
  <c r="FC31" i="47"/>
  <c r="DJ31" i="47"/>
  <c r="DN32" i="47"/>
  <c r="FB33" i="47"/>
  <c r="EB33" i="47"/>
  <c r="DI33" i="47"/>
  <c r="DQ33" i="47"/>
  <c r="DY33" i="47"/>
  <c r="EE34" i="47"/>
  <c r="FE34" i="47"/>
  <c r="DK34" i="47"/>
  <c r="ES34" i="47"/>
  <c r="FA34" i="47"/>
  <c r="ES35" i="47"/>
  <c r="DS35" i="47"/>
  <c r="DG35" i="47"/>
  <c r="DO35" i="47"/>
  <c r="DW35" i="47"/>
  <c r="EE35" i="47"/>
  <c r="DU37" i="47"/>
  <c r="DP41" i="47"/>
  <c r="EG42" i="47"/>
  <c r="DG42" i="47"/>
  <c r="DS42" i="47"/>
  <c r="ES42" i="47"/>
  <c r="DH42" i="47"/>
  <c r="DP42" i="47"/>
  <c r="DX42" i="47"/>
  <c r="EB42" i="47"/>
  <c r="ER43" i="47"/>
  <c r="DR43" i="47"/>
  <c r="EU44" i="47"/>
  <c r="DU44" i="47"/>
  <c r="DN44" i="47"/>
  <c r="DV44" i="47"/>
  <c r="ED44" i="47"/>
  <c r="EL45" i="47"/>
  <c r="DL45" i="47"/>
  <c r="DO46" i="47"/>
  <c r="DN47" i="47"/>
  <c r="EN47" i="47"/>
  <c r="ES47" i="47"/>
  <c r="DS47" i="47"/>
  <c r="FA47" i="47"/>
  <c r="EA47" i="47"/>
  <c r="DG47" i="47"/>
  <c r="EI47" i="47"/>
  <c r="DO47" i="47"/>
  <c r="DW47" i="47"/>
  <c r="EY47" i="47"/>
  <c r="EE47" i="47"/>
  <c r="EQ48" i="47"/>
  <c r="DN50" i="47"/>
  <c r="EN50" i="47"/>
  <c r="ET50" i="47"/>
  <c r="DT50" i="47"/>
  <c r="DH50" i="47"/>
  <c r="DP50" i="47"/>
  <c r="DX50" i="47"/>
  <c r="ER51" i="47"/>
  <c r="DR51" i="47"/>
  <c r="EU52" i="47"/>
  <c r="DI53" i="47"/>
  <c r="DQ53" i="47"/>
  <c r="DY53" i="47"/>
  <c r="FA54" i="47"/>
  <c r="EA54" i="47"/>
  <c r="DP19" i="48"/>
  <c r="DV20" i="48"/>
  <c r="DJ25" i="48"/>
  <c r="ET27" i="48"/>
  <c r="DT27" i="48"/>
  <c r="FB30" i="48"/>
  <c r="EZ32" i="48"/>
  <c r="DZ32" i="48"/>
  <c r="DI33" i="48"/>
  <c r="EI33" i="48"/>
  <c r="DU33" i="48"/>
  <c r="EU33" i="48"/>
  <c r="DP34" i="48"/>
  <c r="EP34" i="48"/>
  <c r="DT34" i="48"/>
  <c r="DG35" i="48"/>
  <c r="EG35" i="48"/>
  <c r="DW35" i="48"/>
  <c r="EW35" i="48"/>
  <c r="DH35" i="48"/>
  <c r="DP35" i="48"/>
  <c r="DX35" i="48"/>
  <c r="FA36" i="48"/>
  <c r="EA36" i="48"/>
  <c r="EN36" i="48"/>
  <c r="ED36" i="48"/>
  <c r="EQ37" i="48"/>
  <c r="EL38" i="48"/>
  <c r="DL38" i="48"/>
  <c r="EK39" i="48"/>
  <c r="DK39" i="48"/>
  <c r="EL39" i="48"/>
  <c r="DL39" i="48"/>
  <c r="EE39" i="48"/>
  <c r="EJ40" i="48"/>
  <c r="DJ40" i="48"/>
  <c r="EE40" i="48"/>
  <c r="FD41" i="48"/>
  <c r="ED41" i="48"/>
  <c r="EM41" i="48"/>
  <c r="DU41" i="48"/>
  <c r="FC41" i="48"/>
  <c r="EY42" i="48"/>
  <c r="DY42" i="48"/>
  <c r="DH42" i="48"/>
  <c r="EP42" i="48"/>
  <c r="EX42" i="48"/>
  <c r="EX43" i="48"/>
  <c r="DX43" i="48"/>
  <c r="EK43" i="48"/>
  <c r="DS43" i="48"/>
  <c r="ES44" i="48"/>
  <c r="DS44" i="48"/>
  <c r="DU45" i="48"/>
  <c r="EU45" i="48"/>
  <c r="DY45" i="48"/>
  <c r="EY45" i="48"/>
  <c r="DV45" i="48"/>
  <c r="DI46" i="48"/>
  <c r="DQ46" i="48"/>
  <c r="DY46" i="48"/>
  <c r="EK47" i="48"/>
  <c r="DK47" i="48"/>
  <c r="DT47" i="48"/>
  <c r="DJ48" i="48"/>
  <c r="EJ48" i="48"/>
  <c r="EV48" i="48"/>
  <c r="ED48" i="48"/>
  <c r="DX50" i="48"/>
  <c r="EX50" i="48"/>
  <c r="DM50" i="48"/>
  <c r="EE51" i="48"/>
  <c r="FE51" i="48"/>
  <c r="ES52" i="48"/>
  <c r="DS52" i="48"/>
  <c r="DZ52" i="48"/>
  <c r="DI54" i="48"/>
  <c r="DQ54" i="48"/>
  <c r="DY54" i="48"/>
  <c r="ES55" i="48"/>
  <c r="DS55" i="48"/>
  <c r="EH18" i="49"/>
  <c r="EP18" i="49"/>
  <c r="DX18" i="49"/>
  <c r="FB18" i="49"/>
  <c r="ET19" i="49"/>
  <c r="DT19" i="49"/>
  <c r="EW20" i="49"/>
  <c r="DW20" i="49"/>
  <c r="DG20" i="49"/>
  <c r="DH20" i="49"/>
  <c r="EJ21" i="49"/>
  <c r="DJ21" i="49"/>
  <c r="FD21" i="49"/>
  <c r="ED21" i="49"/>
  <c r="EA21" i="49"/>
  <c r="EE21" i="49"/>
  <c r="FA23" i="49"/>
  <c r="EN24" i="49"/>
  <c r="DN24" i="49"/>
  <c r="ET24" i="49"/>
  <c r="DM25" i="49"/>
  <c r="DU25" i="49"/>
  <c r="EC25" i="49"/>
  <c r="FE25" i="49"/>
  <c r="DH26" i="49"/>
  <c r="ES26" i="49"/>
  <c r="DK28" i="49"/>
  <c r="EQ28" i="49"/>
  <c r="EA28" i="49"/>
  <c r="DU29" i="49"/>
  <c r="FA30" i="49"/>
  <c r="EA30" i="49"/>
  <c r="DM30" i="49"/>
  <c r="DU30" i="49"/>
  <c r="EC30" i="49"/>
  <c r="DT33" i="49"/>
  <c r="ET33" i="49"/>
  <c r="EK33" i="49"/>
  <c r="DM33" i="49"/>
  <c r="ES33" i="49"/>
  <c r="DU33" i="49"/>
  <c r="EC33" i="49"/>
  <c r="EW34" i="49"/>
  <c r="DW34" i="49"/>
  <c r="DH34" i="49"/>
  <c r="EV35" i="49"/>
  <c r="DV35" i="49"/>
  <c r="ED35" i="49"/>
  <c r="FD35" i="49"/>
  <c r="EG35" i="49"/>
  <c r="DO35" i="49"/>
  <c r="EW35" i="49"/>
  <c r="EE35" i="49"/>
  <c r="DK36" i="49"/>
  <c r="DQ36" i="49"/>
  <c r="EA36" i="49"/>
  <c r="DV37" i="49"/>
  <c r="DM38" i="49"/>
  <c r="DY38" i="49"/>
  <c r="EA38" i="49"/>
  <c r="EC38" i="49"/>
  <c r="DJ39" i="49"/>
  <c r="DL39" i="49"/>
  <c r="DZ39" i="49"/>
  <c r="EB39" i="49"/>
  <c r="EO41" i="49"/>
  <c r="EG42" i="49"/>
  <c r="EW42" i="49"/>
  <c r="DR43" i="49"/>
  <c r="ER43" i="49"/>
  <c r="ED43" i="49"/>
  <c r="FD43" i="49"/>
  <c r="EG43" i="49"/>
  <c r="DO43" i="49"/>
  <c r="EW43" i="49"/>
  <c r="EE43" i="49"/>
  <c r="DQ44" i="49"/>
  <c r="DY44" i="49"/>
  <c r="DP45" i="49"/>
  <c r="EP45" i="49"/>
  <c r="EK46" i="49"/>
  <c r="DK46" i="49"/>
  <c r="EA46" i="49"/>
  <c r="FA46" i="49"/>
  <c r="EL46" i="49"/>
  <c r="ET46" i="49"/>
  <c r="FB46" i="49"/>
  <c r="DZ47" i="49"/>
  <c r="EZ47" i="49"/>
  <c r="EG47" i="49"/>
  <c r="EO47" i="49"/>
  <c r="EW47" i="49"/>
  <c r="FE47" i="49"/>
  <c r="EU48" i="49"/>
  <c r="DU48" i="49"/>
  <c r="DI51" i="49"/>
  <c r="EI51" i="49"/>
  <c r="DV51" i="49"/>
  <c r="EV51" i="49"/>
  <c r="DY51" i="49"/>
  <c r="EY51" i="49"/>
  <c r="EJ51" i="49"/>
  <c r="ER51" i="49"/>
  <c r="EM52" i="49"/>
  <c r="DM52" i="49"/>
  <c r="DY52" i="49"/>
  <c r="FC52" i="49"/>
  <c r="ET53" i="49"/>
  <c r="DT53" i="49"/>
  <c r="DK54" i="49"/>
  <c r="EK54" i="49"/>
  <c r="EN54" i="49"/>
  <c r="EV54" i="49"/>
  <c r="FD54" i="49"/>
  <c r="EJ55" i="49"/>
  <c r="DJ55" i="49"/>
  <c r="DZ55" i="49"/>
  <c r="EZ55" i="49"/>
  <c r="ED55" i="49"/>
  <c r="FD55" i="49"/>
  <c r="EG55" i="49"/>
  <c r="EO55" i="49"/>
  <c r="EW55" i="49"/>
  <c r="FE55" i="49"/>
  <c r="EQ56" i="49"/>
  <c r="DY56" i="49"/>
  <c r="DY20" i="50"/>
  <c r="EY20" i="50"/>
  <c r="DH21" i="50"/>
  <c r="EP21" i="50"/>
  <c r="EX21" i="50"/>
  <c r="ES22" i="50"/>
  <c r="DR23" i="50"/>
  <c r="ER23" i="50"/>
  <c r="DS23" i="50"/>
  <c r="FC24" i="50"/>
  <c r="EC24" i="50"/>
  <c r="DH25" i="50"/>
  <c r="EH25" i="50"/>
  <c r="DP25" i="50"/>
  <c r="EP25" i="50"/>
  <c r="DS26" i="50"/>
  <c r="EV27" i="50"/>
  <c r="DV27" i="50"/>
  <c r="FD27" i="50"/>
  <c r="ED27" i="50"/>
  <c r="EM28" i="50"/>
  <c r="DM28" i="50"/>
  <c r="FC28" i="50"/>
  <c r="EC28" i="50"/>
  <c r="EH29" i="50"/>
  <c r="EP29" i="50"/>
  <c r="DS30" i="50"/>
  <c r="ES30" i="50"/>
  <c r="DV31" i="50"/>
  <c r="EV31" i="50"/>
  <c r="FD31" i="50"/>
  <c r="ED31" i="50"/>
  <c r="DZ31" i="50"/>
  <c r="EJ32" i="50"/>
  <c r="DQ32" i="50"/>
  <c r="ER32" i="50"/>
  <c r="EZ32" i="50"/>
  <c r="EX33" i="50"/>
  <c r="DX33" i="50"/>
  <c r="EM33" i="50"/>
  <c r="DQ33" i="50"/>
  <c r="EU33" i="50"/>
  <c r="FC33" i="50"/>
  <c r="EW34" i="50"/>
  <c r="EK35" i="50"/>
  <c r="DZ36" i="50"/>
  <c r="EG39" i="50"/>
  <c r="EJ39" i="50"/>
  <c r="DR39" i="50"/>
  <c r="FE39" i="50"/>
  <c r="EM40" i="50"/>
  <c r="DM40" i="50"/>
  <c r="DQ40" i="50"/>
  <c r="EQ40" i="50"/>
  <c r="DG42" i="50"/>
  <c r="ER43" i="50"/>
  <c r="EA43" i="50"/>
  <c r="DG44" i="50"/>
  <c r="EM44" i="50"/>
  <c r="DO44" i="50"/>
  <c r="EU44" i="50"/>
  <c r="DW44" i="50"/>
  <c r="DZ44" i="50"/>
  <c r="FC44" i="50"/>
  <c r="FE44" i="50"/>
  <c r="EL45" i="50"/>
  <c r="EP45" i="50"/>
  <c r="ET45" i="50"/>
  <c r="FB45" i="50"/>
  <c r="DI46" i="50"/>
  <c r="DQ46" i="50"/>
  <c r="DY46" i="50"/>
  <c r="FA46" i="50"/>
  <c r="FE46" i="50"/>
  <c r="ES48" i="50"/>
  <c r="DK49" i="50"/>
  <c r="DV49" i="50"/>
  <c r="EN51" i="50"/>
  <c r="DP51" i="50"/>
  <c r="ER51" i="50"/>
  <c r="EV51" i="50"/>
  <c r="DY51" i="50"/>
  <c r="DK52" i="50"/>
  <c r="EM52" i="50"/>
  <c r="ES52" i="50"/>
  <c r="EU52" i="50"/>
  <c r="EA52" i="50"/>
  <c r="FC52" i="50"/>
  <c r="DU53" i="50"/>
  <c r="EU53" i="50"/>
  <c r="EW53" i="50"/>
  <c r="DW53" i="50"/>
  <c r="DJ53" i="50"/>
  <c r="ER53" i="50"/>
  <c r="DI54" i="50"/>
  <c r="DQ54" i="50"/>
  <c r="DY54" i="50"/>
  <c r="ES55" i="50"/>
  <c r="EL56" i="50"/>
  <c r="DL56" i="50"/>
  <c r="EG56" i="50"/>
  <c r="DH56" i="50"/>
  <c r="DP56" i="50"/>
  <c r="EW56" i="50"/>
  <c r="DX56" i="50"/>
  <c r="EE56" i="50"/>
  <c r="DU17" i="51"/>
  <c r="EU17" i="51"/>
  <c r="DJ17" i="51"/>
  <c r="DN17" i="51"/>
  <c r="DR17" i="51"/>
  <c r="DV17" i="51"/>
  <c r="DZ17" i="51"/>
  <c r="ED17" i="51"/>
  <c r="EL18" i="51"/>
  <c r="EB18" i="51"/>
  <c r="EJ19" i="51"/>
  <c r="EZ19" i="51"/>
  <c r="DJ20" i="51"/>
  <c r="DR20" i="51"/>
  <c r="DY20" i="51"/>
  <c r="DZ20" i="51"/>
  <c r="EM21" i="51"/>
  <c r="DM21" i="51"/>
  <c r="DH21" i="51"/>
  <c r="DX21" i="51"/>
  <c r="EK22" i="51"/>
  <c r="DK22" i="51"/>
  <c r="DG22" i="51"/>
  <c r="EV22" i="51"/>
  <c r="EW22" i="51"/>
  <c r="EE22" i="51"/>
  <c r="EJ23" i="51"/>
  <c r="EZ23" i="51"/>
  <c r="DN24" i="51"/>
  <c r="DV24" i="51"/>
  <c r="ED24" i="51"/>
  <c r="EL26" i="51"/>
  <c r="DL26" i="51"/>
  <c r="DG26" i="51"/>
  <c r="DO26" i="51"/>
  <c r="EE26" i="51"/>
  <c r="DG27" i="51"/>
  <c r="EU27" i="51"/>
  <c r="DM28" i="51"/>
  <c r="DH29" i="51"/>
  <c r="DU29" i="51"/>
  <c r="DX29" i="51"/>
  <c r="EC29" i="51"/>
  <c r="EO30" i="51"/>
  <c r="DO30" i="51"/>
  <c r="ET30" i="51"/>
  <c r="DT30" i="51"/>
  <c r="DH30" i="51"/>
  <c r="DP30" i="51"/>
  <c r="DX30" i="51"/>
  <c r="EN31" i="51"/>
  <c r="DN31" i="51"/>
  <c r="FD31" i="51"/>
  <c r="ED31" i="51"/>
  <c r="EU32" i="51"/>
  <c r="EL33" i="51"/>
  <c r="DL33" i="51"/>
  <c r="FB33" i="51"/>
  <c r="EB33" i="51"/>
  <c r="EC33" i="51"/>
  <c r="DR34" i="51"/>
  <c r="ER34" i="51"/>
  <c r="ES34" i="51"/>
  <c r="DS34" i="51"/>
  <c r="EA34" i="51"/>
  <c r="FA34" i="51"/>
  <c r="DJ36" i="51"/>
  <c r="DN36" i="51"/>
  <c r="DR36" i="51"/>
  <c r="DV36" i="51"/>
  <c r="DZ36" i="51"/>
  <c r="ED36" i="51"/>
  <c r="FA38" i="51"/>
  <c r="EA38" i="51"/>
  <c r="EW38" i="51"/>
  <c r="FA39" i="51"/>
  <c r="EA39" i="51"/>
  <c r="DG39" i="51"/>
  <c r="DO39" i="51"/>
  <c r="DW39" i="51"/>
  <c r="EE39" i="51"/>
  <c r="ET40" i="51"/>
  <c r="FB40" i="51"/>
  <c r="DT41" i="51"/>
  <c r="ET41" i="51"/>
  <c r="FC41" i="51"/>
  <c r="EC41" i="51"/>
  <c r="EW42" i="51"/>
  <c r="DW42" i="51"/>
  <c r="DK42" i="51"/>
  <c r="DR43" i="51"/>
  <c r="ER43" i="51"/>
  <c r="DU43" i="51"/>
  <c r="EU43" i="51"/>
  <c r="DG43" i="51"/>
  <c r="DO43" i="51"/>
  <c r="DW43" i="51"/>
  <c r="ED43" i="51"/>
  <c r="EE43" i="51"/>
  <c r="DY44" i="51"/>
  <c r="EY44" i="51"/>
  <c r="EC44" i="51"/>
  <c r="FC44" i="51"/>
  <c r="DX45" i="51"/>
  <c r="EX45" i="51"/>
  <c r="ET45" i="51"/>
  <c r="EB45" i="51"/>
  <c r="EG46" i="51"/>
  <c r="DG46" i="51"/>
  <c r="FB46" i="51"/>
  <c r="EB46" i="51"/>
  <c r="DH46" i="51"/>
  <c r="DP46" i="51"/>
  <c r="ER46" i="51"/>
  <c r="DX46" i="51"/>
  <c r="EZ46" i="51"/>
  <c r="EJ47" i="51"/>
  <c r="DJ47" i="51"/>
  <c r="EM47" i="51"/>
  <c r="EU47" i="51"/>
  <c r="FC47" i="51"/>
  <c r="DT48" i="51"/>
  <c r="ET48" i="51"/>
  <c r="EB48" i="51"/>
  <c r="FB48" i="51"/>
  <c r="DM48" i="51"/>
  <c r="DH49" i="51"/>
  <c r="DX49" i="51"/>
  <c r="FE50" i="51"/>
  <c r="EE50" i="51"/>
  <c r="DL50" i="51"/>
  <c r="EN50" i="51"/>
  <c r="DT50" i="51"/>
  <c r="EB50" i="51"/>
  <c r="FD50" i="51"/>
  <c r="DG51" i="51"/>
  <c r="DJ51" i="51"/>
  <c r="DO51" i="51"/>
  <c r="DW51" i="51"/>
  <c r="DZ51" i="51"/>
  <c r="EE51" i="51"/>
  <c r="EB52" i="51"/>
  <c r="FB52" i="51"/>
  <c r="DJ52" i="51"/>
  <c r="DR52" i="51"/>
  <c r="DU52" i="51"/>
  <c r="DZ52" i="51"/>
  <c r="FC52" i="51"/>
  <c r="DH53" i="51"/>
  <c r="DI53" i="51"/>
  <c r="EK53" i="51"/>
  <c r="EP53" i="51"/>
  <c r="DQ53" i="51"/>
  <c r="ES53" i="51"/>
  <c r="DX53" i="51"/>
  <c r="DY53" i="51"/>
  <c r="FA53" i="51"/>
  <c r="FA54" i="51"/>
  <c r="EA54" i="51"/>
  <c r="EG54" i="51"/>
  <c r="EJ55" i="51"/>
  <c r="DJ55" i="51"/>
  <c r="EC55" i="51"/>
  <c r="FC55" i="51"/>
  <c r="DK55" i="51"/>
  <c r="DS55" i="51"/>
  <c r="DV55" i="51"/>
  <c r="DM56" i="51"/>
  <c r="EM56" i="51"/>
  <c r="EC56" i="51"/>
  <c r="FC56" i="51"/>
  <c r="EI56" i="51"/>
  <c r="DQ56" i="51"/>
  <c r="EY56" i="51"/>
  <c r="DU17" i="52"/>
  <c r="EU17" i="52"/>
  <c r="EZ17" i="52"/>
  <c r="DZ17" i="52"/>
  <c r="FC19" i="52"/>
  <c r="DH21" i="52"/>
  <c r="DP21" i="52"/>
  <c r="ET21" i="52"/>
  <c r="DG22" i="52"/>
  <c r="EG22" i="52"/>
  <c r="DL22" i="52"/>
  <c r="DT22" i="52"/>
  <c r="EB22" i="52"/>
  <c r="DG23" i="52"/>
  <c r="EM23" i="52"/>
  <c r="DO23" i="52"/>
  <c r="DW23" i="52"/>
  <c r="EE23" i="52"/>
  <c r="EL25" i="52"/>
  <c r="DL25" i="52"/>
  <c r="FB25" i="52"/>
  <c r="EB25" i="52"/>
  <c r="DH25" i="52"/>
  <c r="DM25" i="52"/>
  <c r="DU25" i="52"/>
  <c r="EC25" i="52"/>
  <c r="DS26" i="52"/>
  <c r="FA26" i="52"/>
  <c r="DQ27" i="52"/>
  <c r="EQ27" i="52"/>
  <c r="DJ27" i="52"/>
  <c r="FD27" i="52"/>
  <c r="EI28" i="52"/>
  <c r="EQ28" i="52"/>
  <c r="EY28" i="52"/>
  <c r="DL29" i="52"/>
  <c r="EL29" i="52"/>
  <c r="EO29" i="52"/>
  <c r="DG30" i="52"/>
  <c r="DK31" i="52"/>
  <c r="DS31" i="52"/>
  <c r="EA31" i="52"/>
  <c r="ET32" i="52"/>
  <c r="EX32" i="52"/>
  <c r="FB32" i="52"/>
  <c r="EO33" i="52"/>
  <c r="FE33" i="52"/>
  <c r="DO34" i="52"/>
  <c r="EO34" i="52"/>
  <c r="EG34" i="52"/>
  <c r="ER34" i="52"/>
  <c r="EW34" i="52"/>
  <c r="EI35" i="52"/>
  <c r="DK35" i="52"/>
  <c r="EQ35" i="52"/>
  <c r="DS35" i="52"/>
  <c r="EA35" i="52"/>
  <c r="EH36" i="52"/>
  <c r="DN36" i="52"/>
  <c r="DV36" i="52"/>
  <c r="EX36" i="52"/>
  <c r="ED36" i="52"/>
  <c r="DL37" i="52"/>
  <c r="EL37" i="52"/>
  <c r="DP37" i="52"/>
  <c r="EP37" i="52"/>
  <c r="DH37" i="52"/>
  <c r="DX37" i="52"/>
  <c r="EO38" i="52"/>
  <c r="DO38" i="52"/>
  <c r="EW38" i="52"/>
  <c r="DW38" i="52"/>
  <c r="DH38" i="52"/>
  <c r="DP38" i="52"/>
  <c r="DX38" i="52"/>
  <c r="FD38" i="52"/>
  <c r="DV39" i="52"/>
  <c r="EV39" i="52"/>
  <c r="EZ39" i="52"/>
  <c r="DZ39" i="52"/>
  <c r="DK39" i="52"/>
  <c r="DS39" i="52"/>
  <c r="EA39" i="52"/>
  <c r="DH40" i="52"/>
  <c r="EH40" i="52"/>
  <c r="DM40" i="52"/>
  <c r="EM40" i="52"/>
  <c r="DX40" i="52"/>
  <c r="EX40" i="52"/>
  <c r="EY40" i="52"/>
  <c r="DS41" i="52"/>
  <c r="ES41" i="52"/>
  <c r="DP41" i="52"/>
  <c r="EE42" i="52"/>
  <c r="FE42" i="52"/>
  <c r="DJ43" i="52"/>
  <c r="EJ43" i="52"/>
  <c r="DZ43" i="52"/>
  <c r="EZ43" i="52"/>
  <c r="DJ44" i="52"/>
  <c r="DR44" i="52"/>
  <c r="DZ44" i="52"/>
  <c r="FB44" i="52"/>
  <c r="DL45" i="52"/>
  <c r="EL45" i="52"/>
  <c r="DI45" i="52"/>
  <c r="EK45" i="52"/>
  <c r="DQ45" i="52"/>
  <c r="DY45" i="52"/>
  <c r="FA45" i="52"/>
  <c r="EK46" i="52"/>
  <c r="DK46" i="52"/>
  <c r="EG46" i="52"/>
  <c r="DO46" i="52"/>
  <c r="EW46" i="52"/>
  <c r="DR47" i="52"/>
  <c r="DZ47" i="52"/>
  <c r="EC48" i="52"/>
  <c r="FC48" i="52"/>
  <c r="EM48" i="52"/>
  <c r="DN48" i="52"/>
  <c r="DU48" i="52"/>
  <c r="DV48" i="52"/>
  <c r="ED48" i="52"/>
  <c r="EJ50" i="52"/>
  <c r="ER50" i="52"/>
  <c r="EV50" i="52"/>
  <c r="EZ50" i="52"/>
  <c r="FD50" i="52"/>
  <c r="DK51" i="52"/>
  <c r="DS51" i="52"/>
  <c r="EA51" i="52"/>
  <c r="DN52" i="52"/>
  <c r="DV52" i="52"/>
  <c r="ED52" i="52"/>
  <c r="DI53" i="52"/>
  <c r="DP53" i="52"/>
  <c r="DQ53" i="52"/>
  <c r="DY53" i="52"/>
  <c r="ER54" i="52"/>
  <c r="EI55" i="52"/>
  <c r="ER55" i="52"/>
  <c r="DV56" i="52"/>
  <c r="FC18" i="53"/>
  <c r="DJ19" i="53"/>
  <c r="DR19" i="53"/>
  <c r="DZ19" i="53"/>
  <c r="DK21" i="53"/>
  <c r="EM21" i="53"/>
  <c r="ES21" i="53"/>
  <c r="EU21" i="53"/>
  <c r="EA21" i="53"/>
  <c r="FC21" i="53"/>
  <c r="ES22" i="53"/>
  <c r="DS22" i="53"/>
  <c r="EL22" i="53"/>
  <c r="ET22" i="53"/>
  <c r="DV22" i="53"/>
  <c r="FB22" i="53"/>
  <c r="FD22" i="53"/>
  <c r="DP27" i="53"/>
  <c r="EP27" i="53"/>
  <c r="EI27" i="53"/>
  <c r="EQ27" i="53"/>
  <c r="EY27" i="53"/>
  <c r="EV29" i="53"/>
  <c r="DV29" i="53"/>
  <c r="EG29" i="53"/>
  <c r="EO29" i="53"/>
  <c r="EW29" i="53"/>
  <c r="FE29" i="53"/>
  <c r="DM30" i="53"/>
  <c r="EM30" i="53"/>
  <c r="DU30" i="53"/>
  <c r="EU30" i="53"/>
  <c r="EU31" i="53"/>
  <c r="DM34" i="53"/>
  <c r="EM34" i="53"/>
  <c r="EC34" i="53"/>
  <c r="FC34" i="53"/>
  <c r="EN34" i="53"/>
  <c r="EV34" i="53"/>
  <c r="FD34" i="53"/>
  <c r="FB35" i="53"/>
  <c r="EB35" i="53"/>
  <c r="EI35" i="53"/>
  <c r="EQ35" i="53"/>
  <c r="EG36" i="53"/>
  <c r="DG36" i="53"/>
  <c r="EK36" i="53"/>
  <c r="DK36" i="53"/>
  <c r="DO36" i="53"/>
  <c r="EO36" i="53"/>
  <c r="FE36" i="53"/>
  <c r="EE36" i="53"/>
  <c r="EH36" i="53"/>
  <c r="EP36" i="53"/>
  <c r="DT36" i="53"/>
  <c r="EX36" i="53"/>
  <c r="EM37" i="53"/>
  <c r="EM38" i="53"/>
  <c r="DM38" i="53"/>
  <c r="DK40" i="53"/>
  <c r="EE40" i="53"/>
  <c r="DR41" i="53"/>
  <c r="EM42" i="53"/>
  <c r="ET42" i="53"/>
  <c r="EU42" i="53"/>
  <c r="FC42" i="53"/>
  <c r="DO44" i="53"/>
  <c r="EA44" i="53"/>
  <c r="DV45" i="53"/>
  <c r="EM46" i="53"/>
  <c r="DM46" i="53"/>
  <c r="EU46" i="53"/>
  <c r="EC46" i="53"/>
  <c r="EA47" i="53"/>
  <c r="FA47" i="53"/>
  <c r="EL47" i="53"/>
  <c r="ET47" i="53"/>
  <c r="FB47" i="53"/>
  <c r="DS48" i="53"/>
  <c r="DN49" i="53"/>
  <c r="EN49" i="53"/>
  <c r="DJ49" i="53"/>
  <c r="EM49" i="53"/>
  <c r="ER49" i="53"/>
  <c r="DZ49" i="53"/>
  <c r="EU50" i="53"/>
  <c r="DU50" i="53"/>
  <c r="DT51" i="53"/>
  <c r="ET51" i="53"/>
  <c r="FB51" i="53"/>
  <c r="EB51" i="53"/>
  <c r="DI51" i="53"/>
  <c r="DQ51" i="53"/>
  <c r="DY51" i="53"/>
  <c r="DG52" i="53"/>
  <c r="EK52" i="53"/>
  <c r="EO52" i="53"/>
  <c r="DS52" i="53"/>
  <c r="EW52" i="53"/>
  <c r="FA52" i="53"/>
  <c r="FE52" i="53"/>
  <c r="DN53" i="53"/>
  <c r="EN53" i="53"/>
  <c r="EI54" i="53"/>
  <c r="EQ54" i="53"/>
  <c r="DX55" i="53"/>
  <c r="EX55" i="53"/>
  <c r="EG56" i="53"/>
  <c r="DG56" i="53"/>
  <c r="DJ56" i="53"/>
  <c r="EJ56" i="53"/>
  <c r="EK56" i="53"/>
  <c r="DK56" i="53"/>
  <c r="DH56" i="53"/>
  <c r="DL56" i="53"/>
  <c r="EN56" i="53"/>
  <c r="DP56" i="53"/>
  <c r="DT56" i="53"/>
  <c r="EV56" i="53"/>
  <c r="DX56" i="53"/>
  <c r="EB56" i="53"/>
  <c r="DR17" i="54"/>
  <c r="ER17" i="54"/>
  <c r="DZ17" i="54"/>
  <c r="EZ17" i="54"/>
  <c r="DK17" i="54"/>
  <c r="DS17" i="54"/>
  <c r="EA17" i="54"/>
  <c r="EQ19" i="54"/>
  <c r="DU20" i="54"/>
  <c r="DO21" i="54"/>
  <c r="EQ21" i="54"/>
  <c r="EU23" i="54"/>
  <c r="EG25" i="54"/>
  <c r="EW25" i="54"/>
  <c r="FE25" i="54"/>
  <c r="EG26" i="54"/>
  <c r="DG26" i="54"/>
  <c r="EN26" i="54"/>
  <c r="ED26" i="54"/>
  <c r="EM27" i="54"/>
  <c r="DM27" i="54"/>
  <c r="DN27" i="54"/>
  <c r="DQ27" i="54"/>
  <c r="DV27" i="54"/>
  <c r="EY27" i="54"/>
  <c r="ED27" i="54"/>
  <c r="DH28" i="54"/>
  <c r="EP28" i="54"/>
  <c r="EP29" i="54"/>
  <c r="DP29" i="54"/>
  <c r="EX29" i="54"/>
  <c r="DX29" i="54"/>
  <c r="FB29" i="54"/>
  <c r="EB29" i="54"/>
  <c r="EO30" i="54"/>
  <c r="DO30" i="54"/>
  <c r="ES30" i="54"/>
  <c r="DS30" i="54"/>
  <c r="ER30" i="54"/>
  <c r="DN31" i="54"/>
  <c r="DR31" i="54"/>
  <c r="DV31" i="54"/>
  <c r="EC31" i="54"/>
  <c r="ED31" i="54"/>
  <c r="ET32" i="54"/>
  <c r="EG33" i="54"/>
  <c r="EW33" i="54"/>
  <c r="FE33" i="54"/>
  <c r="EG34" i="54"/>
  <c r="DG34" i="54"/>
  <c r="FE34" i="54"/>
  <c r="EE34" i="54"/>
  <c r="DN35" i="54"/>
  <c r="DR35" i="54"/>
  <c r="ET35" i="54"/>
  <c r="DV35" i="54"/>
  <c r="DZ35" i="54"/>
  <c r="ED35" i="54"/>
  <c r="FE37" i="54"/>
  <c r="EE37" i="54"/>
  <c r="DG37" i="54"/>
  <c r="DO37" i="54"/>
  <c r="ES37" i="54"/>
  <c r="DJ38" i="54"/>
  <c r="DQ39" i="54"/>
  <c r="ES39" i="54"/>
  <c r="DY39" i="54"/>
  <c r="FD39" i="54"/>
  <c r="DJ40" i="54"/>
  <c r="EW40" i="54"/>
  <c r="DZ40" i="54"/>
  <c r="EE40" i="54"/>
  <c r="DJ41" i="54"/>
  <c r="EG44" i="54"/>
  <c r="DO44" i="54"/>
  <c r="ER45" i="54"/>
  <c r="DO46" i="54"/>
  <c r="EO46" i="54"/>
  <c r="DW46" i="54"/>
  <c r="EW46" i="54"/>
  <c r="DZ47" i="54"/>
  <c r="FD48" i="54"/>
  <c r="ED48" i="54"/>
  <c r="EQ48" i="54"/>
  <c r="FC48" i="54"/>
  <c r="EH50" i="54"/>
  <c r="DP50" i="54"/>
  <c r="FB50" i="54"/>
  <c r="DG51" i="54"/>
  <c r="EO51" i="54"/>
  <c r="EZ51" i="54"/>
  <c r="EN52" i="54"/>
  <c r="DN52" i="54"/>
  <c r="EV52" i="54"/>
  <c r="DV52" i="54"/>
  <c r="ED52" i="54"/>
  <c r="FD52" i="54"/>
  <c r="DG52" i="54"/>
  <c r="DO52" i="54"/>
  <c r="DW52" i="54"/>
  <c r="EE52" i="54"/>
  <c r="DY53" i="54"/>
  <c r="EY53" i="54"/>
  <c r="EO54" i="54"/>
  <c r="FE54" i="54"/>
  <c r="ER55" i="54"/>
  <c r="DY56" i="54"/>
  <c r="EY56" i="54"/>
  <c r="EJ56" i="54"/>
  <c r="DU17" i="55"/>
  <c r="EX17" i="55"/>
  <c r="EC17" i="55"/>
  <c r="FE18" i="55"/>
  <c r="EE18" i="55"/>
  <c r="EX19" i="55"/>
  <c r="DX19" i="55"/>
  <c r="EW19" i="55"/>
  <c r="EN20" i="55"/>
  <c r="DN20" i="55"/>
  <c r="EJ20" i="55"/>
  <c r="DR20" i="55"/>
  <c r="DX22" i="55"/>
  <c r="EX22" i="55"/>
  <c r="DU22" i="55"/>
  <c r="FB22" i="55"/>
  <c r="EG23" i="55"/>
  <c r="DG23" i="55"/>
  <c r="EE23" i="55"/>
  <c r="EP24" i="55"/>
  <c r="DU24" i="55"/>
  <c r="ES25" i="55"/>
  <c r="EX25" i="55"/>
  <c r="EC25" i="55"/>
  <c r="EN26" i="55"/>
  <c r="DP26" i="55"/>
  <c r="EV26" i="55"/>
  <c r="FD26" i="55"/>
  <c r="DJ27" i="55"/>
  <c r="EL27" i="55"/>
  <c r="DR27" i="55"/>
  <c r="EZ27" i="55"/>
  <c r="FB27" i="55"/>
  <c r="EK28" i="55"/>
  <c r="ES28" i="55"/>
  <c r="EL29" i="55"/>
  <c r="DM29" i="55"/>
  <c r="DU29" i="55"/>
  <c r="EC29" i="55"/>
  <c r="DH30" i="55"/>
  <c r="EI31" i="55"/>
  <c r="EP33" i="55"/>
  <c r="EX33" i="55"/>
  <c r="ER34" i="55"/>
  <c r="ES34" i="55"/>
  <c r="EL36" i="55"/>
  <c r="EO37" i="55"/>
  <c r="DO37" i="55"/>
  <c r="EH37" i="55"/>
  <c r="EP37" i="55"/>
  <c r="EX37" i="55"/>
  <c r="DH38" i="55"/>
  <c r="EK38" i="55"/>
  <c r="FA38" i="55"/>
  <c r="EM39" i="55"/>
  <c r="DM39" i="55"/>
  <c r="DJ39" i="55"/>
  <c r="DZ39" i="55"/>
  <c r="FA41" i="55"/>
  <c r="EA41" i="55"/>
  <c r="DP41" i="55"/>
  <c r="EJ42" i="55"/>
  <c r="DJ42" i="55"/>
  <c r="DR42" i="55"/>
  <c r="ER42" i="55"/>
  <c r="DG42" i="55"/>
  <c r="DK42" i="55"/>
  <c r="EO42" i="55"/>
  <c r="DS42" i="55"/>
  <c r="DW42" i="55"/>
  <c r="EA42" i="55"/>
  <c r="FE42" i="55"/>
  <c r="DM44" i="55"/>
  <c r="EP44" i="55"/>
  <c r="EU44" i="55"/>
  <c r="EC44" i="55"/>
  <c r="DT45" i="55"/>
  <c r="ET45" i="55"/>
  <c r="FE45" i="55"/>
  <c r="DK47" i="55"/>
  <c r="EV47" i="55"/>
  <c r="EK48" i="55"/>
  <c r="EO48" i="55"/>
  <c r="ES48" i="55"/>
  <c r="FA48" i="55"/>
  <c r="FE48" i="55"/>
  <c r="ET50" i="55"/>
  <c r="DT50" i="55"/>
  <c r="EJ50" i="55"/>
  <c r="DR50" i="55"/>
  <c r="EJ51" i="55"/>
  <c r="DR51" i="55"/>
  <c r="FC51" i="55"/>
  <c r="DX53" i="55"/>
  <c r="EW54" i="55"/>
  <c r="DW54" i="55"/>
  <c r="DH54" i="55"/>
  <c r="DP54" i="55"/>
  <c r="DX54" i="55"/>
  <c r="DG55" i="55"/>
  <c r="DK55" i="55"/>
  <c r="DS55" i="55"/>
  <c r="EA55" i="55"/>
  <c r="DN56" i="55"/>
  <c r="DU56" i="55"/>
  <c r="DV56" i="55"/>
  <c r="EC56" i="55"/>
  <c r="ED56" i="55"/>
  <c r="EK20" i="56"/>
  <c r="DK21" i="56"/>
  <c r="EK22" i="56"/>
  <c r="ES22" i="56"/>
  <c r="FA22" i="56"/>
  <c r="FC23" i="56"/>
  <c r="EU24" i="56"/>
  <c r="DU24" i="56"/>
  <c r="DS24" i="56"/>
  <c r="EZ24" i="56"/>
  <c r="EH27" i="56"/>
  <c r="DQ31" i="56"/>
  <c r="DY31" i="56"/>
  <c r="DM33" i="56"/>
  <c r="DT34" i="56"/>
  <c r="EB34" i="56"/>
  <c r="EM35" i="56"/>
  <c r="DU35" i="56"/>
  <c r="EC35" i="56"/>
  <c r="EG36" i="56"/>
  <c r="EL36" i="56"/>
  <c r="FB36" i="56"/>
  <c r="EN37" i="56"/>
  <c r="EL39" i="56"/>
  <c r="DT39" i="56"/>
  <c r="FB39" i="56"/>
  <c r="DJ43" i="56"/>
  <c r="ER43" i="56"/>
  <c r="DZ43" i="56"/>
  <c r="FA44" i="56"/>
  <c r="EU46" i="56"/>
  <c r="FC46" i="56"/>
  <c r="EJ50" i="56"/>
  <c r="DR50" i="56"/>
  <c r="EZ50" i="56"/>
  <c r="EG17" i="57"/>
  <c r="DO17" i="57"/>
  <c r="EE17" i="57"/>
  <c r="EO19" i="57"/>
  <c r="DO19" i="57"/>
  <c r="EH19" i="57"/>
  <c r="EH20" i="57"/>
  <c r="DP20" i="57"/>
  <c r="EW21" i="57"/>
  <c r="DW21" i="57"/>
  <c r="EN22" i="57"/>
  <c r="DN22" i="57"/>
  <c r="EV22" i="57"/>
  <c r="DV22" i="57"/>
  <c r="EM22" i="57"/>
  <c r="FC22" i="57"/>
  <c r="EM23" i="57"/>
  <c r="DM23" i="57"/>
  <c r="EI23" i="57"/>
  <c r="EN23" i="57"/>
  <c r="FD23" i="57"/>
  <c r="EG24" i="57"/>
  <c r="EO24" i="57"/>
  <c r="DP24" i="57"/>
  <c r="DU24" i="57"/>
  <c r="DK25" i="57"/>
  <c r="EE25" i="57"/>
  <c r="DN26" i="57"/>
  <c r="FC27" i="57"/>
  <c r="EC27" i="57"/>
  <c r="EQ27" i="57"/>
  <c r="EG30" i="57"/>
  <c r="EK30" i="57"/>
  <c r="EO30" i="57"/>
  <c r="ES30" i="57"/>
  <c r="EW30" i="57"/>
  <c r="FA30" i="57"/>
  <c r="FE30" i="57"/>
  <c r="EM31" i="57"/>
  <c r="DM31" i="57"/>
  <c r="DH32" i="57"/>
  <c r="DP32" i="57"/>
  <c r="EX32" i="57"/>
  <c r="DG33" i="57"/>
  <c r="DW33" i="57"/>
  <c r="FE33" i="57"/>
  <c r="EG34" i="57"/>
  <c r="EO34" i="57"/>
  <c r="ER34" i="57"/>
  <c r="EW34" i="57"/>
  <c r="FC34" i="57"/>
  <c r="FE34" i="57"/>
  <c r="EI35" i="57"/>
  <c r="DV35" i="57"/>
  <c r="DY35" i="57"/>
  <c r="ET36" i="57"/>
  <c r="DT36" i="57"/>
  <c r="EB36" i="57"/>
  <c r="FB36" i="57"/>
  <c r="EM36" i="57"/>
  <c r="DP36" i="57"/>
  <c r="EH37" i="57"/>
  <c r="DP37" i="57"/>
  <c r="EX37" i="57"/>
  <c r="DG38" i="57"/>
  <c r="EM38" i="57"/>
  <c r="DO38" i="57"/>
  <c r="DW38" i="57"/>
  <c r="FC38" i="57"/>
  <c r="EE38" i="57"/>
  <c r="DS39" i="57"/>
  <c r="EL40" i="57"/>
  <c r="DT40" i="57"/>
  <c r="FB40" i="57"/>
  <c r="FE40" i="57"/>
  <c r="DH42" i="57"/>
  <c r="DP42" i="57"/>
  <c r="EH43" i="57"/>
  <c r="EP43" i="57"/>
  <c r="EX43" i="57"/>
  <c r="DH44" i="57"/>
  <c r="DX44" i="57"/>
  <c r="DG45" i="57"/>
  <c r="EN45" i="57"/>
  <c r="DL46" i="57"/>
  <c r="EB46" i="57"/>
  <c r="DW47" i="57"/>
  <c r="EO48" i="57"/>
  <c r="EJ49" i="57"/>
  <c r="ER49" i="57"/>
  <c r="EZ49" i="57"/>
  <c r="FB50" i="57"/>
  <c r="EB50" i="57"/>
  <c r="DH50" i="57"/>
  <c r="EM50" i="57"/>
  <c r="DP50" i="57"/>
  <c r="EU50" i="57"/>
  <c r="FC50" i="57"/>
  <c r="DW51" i="57"/>
  <c r="ET52" i="57"/>
  <c r="DT52" i="57"/>
  <c r="DH52" i="57"/>
  <c r="EK52" i="57"/>
  <c r="DM52" i="57"/>
  <c r="FA52" i="57"/>
  <c r="EI54" i="57"/>
  <c r="DL54" i="57"/>
  <c r="EQ54" i="57"/>
  <c r="DV54" i="57"/>
  <c r="EY54" i="57"/>
  <c r="EB54" i="57"/>
  <c r="ED54" i="57"/>
  <c r="DJ55" i="57"/>
  <c r="DR55" i="57"/>
  <c r="DX55" i="57"/>
  <c r="DZ55" i="57"/>
  <c r="EV56" i="57"/>
  <c r="FD56" i="57"/>
  <c r="ES18" i="58"/>
  <c r="FA18" i="58"/>
  <c r="ED19" i="58"/>
  <c r="EV20" i="58"/>
  <c r="DV20" i="58"/>
  <c r="DG20" i="58"/>
  <c r="DO20" i="58"/>
  <c r="DW20" i="58"/>
  <c r="EE20" i="58"/>
  <c r="DI22" i="58"/>
  <c r="DQ22" i="58"/>
  <c r="DU22" i="58"/>
  <c r="DY22" i="58"/>
  <c r="DG23" i="58"/>
  <c r="EJ23" i="58"/>
  <c r="DO23" i="58"/>
  <c r="DN24" i="58"/>
  <c r="EN24" i="58"/>
  <c r="DQ24" i="58"/>
  <c r="EQ24" i="58"/>
  <c r="DG24" i="58"/>
  <c r="DJ24" i="58"/>
  <c r="DR24" i="58"/>
  <c r="FD24" i="58"/>
  <c r="EM25" i="58"/>
  <c r="DP26" i="58"/>
  <c r="EP26" i="58"/>
  <c r="FB26" i="58"/>
  <c r="EB26" i="58"/>
  <c r="EK26" i="58"/>
  <c r="DU26" i="58"/>
  <c r="FA26" i="58"/>
  <c r="FA27" i="58"/>
  <c r="EA27" i="58"/>
  <c r="DL27" i="58"/>
  <c r="DT27" i="58"/>
  <c r="EB27" i="58"/>
  <c r="DK28" i="58"/>
  <c r="DS28" i="58"/>
  <c r="EA28" i="58"/>
  <c r="FC30" i="58"/>
  <c r="EC30" i="58"/>
  <c r="EI30" i="58"/>
  <c r="DJ30" i="58"/>
  <c r="EM30" i="58"/>
  <c r="DZ30" i="58"/>
  <c r="EG31" i="58"/>
  <c r="ES31" i="58"/>
  <c r="EA31" i="58"/>
  <c r="EV32" i="58"/>
  <c r="DV32" i="58"/>
  <c r="ET33" i="58"/>
  <c r="DY33" i="58"/>
  <c r="DP34" i="58"/>
  <c r="EH35" i="58"/>
  <c r="DP35" i="58"/>
  <c r="EX35" i="58"/>
  <c r="EG36" i="58"/>
  <c r="DO36" i="58"/>
  <c r="EE36" i="58"/>
  <c r="EK38" i="58"/>
  <c r="DP38" i="58"/>
  <c r="ES38" i="58"/>
  <c r="FA38" i="58"/>
  <c r="EN39" i="58"/>
  <c r="EM40" i="58"/>
  <c r="EU40" i="58"/>
  <c r="FC40" i="58"/>
  <c r="EK42" i="58"/>
  <c r="DP42" i="58"/>
  <c r="ES42" i="58"/>
  <c r="FA42" i="58"/>
  <c r="FE45" i="58"/>
  <c r="EV46" i="58"/>
  <c r="DZ46" i="58"/>
  <c r="FD46" i="58"/>
  <c r="EP47" i="58"/>
  <c r="EX47" i="58"/>
  <c r="DI49" i="58"/>
  <c r="DQ49" i="58"/>
  <c r="DY49" i="58"/>
  <c r="EN52" i="58"/>
  <c r="ER52" i="58"/>
  <c r="DV52" i="58"/>
  <c r="DI53" i="58"/>
  <c r="EO53" i="58"/>
  <c r="DQ53" i="58"/>
  <c r="DY53" i="58"/>
  <c r="FE53" i="58"/>
  <c r="EG54" i="58"/>
  <c r="EO54" i="58"/>
  <c r="DW54" i="58"/>
  <c r="EE54" i="58"/>
  <c r="DJ55" i="58"/>
  <c r="EN55" i="58"/>
  <c r="EZ55" i="58"/>
  <c r="FD55" i="58"/>
  <c r="EC56" i="58"/>
  <c r="FC56" i="58"/>
  <c r="EN56" i="58"/>
  <c r="EV56" i="58"/>
  <c r="FD56" i="58"/>
  <c r="E20" i="75"/>
  <c r="D22" i="84"/>
  <c r="E24" i="75"/>
  <c r="D26" i="84"/>
  <c r="E28" i="75"/>
  <c r="D30" i="84"/>
  <c r="E32" i="75"/>
  <c r="D34" i="84"/>
  <c r="E36" i="75"/>
  <c r="D38" i="84"/>
  <c r="E40" i="75"/>
  <c r="D42" i="84"/>
  <c r="E44" i="75"/>
  <c r="D46" i="84"/>
  <c r="S16" i="61"/>
  <c r="S25" i="61"/>
  <c r="F19" i="75"/>
  <c r="E21" i="84"/>
  <c r="F22" i="75"/>
  <c r="E24" i="84"/>
  <c r="S31" i="61"/>
  <c r="F24" i="75"/>
  <c r="E26" i="84"/>
  <c r="F25" i="75"/>
  <c r="E27" i="84"/>
  <c r="S35" i="61"/>
  <c r="F28" i="75"/>
  <c r="E30" i="84"/>
  <c r="F29" i="75"/>
  <c r="E31" i="84"/>
  <c r="F30" i="75"/>
  <c r="E32" i="84"/>
  <c r="F31" i="75"/>
  <c r="E33" i="84"/>
  <c r="S41" i="61"/>
  <c r="F34" i="75"/>
  <c r="E36" i="84"/>
  <c r="F35" i="75"/>
  <c r="E37" i="84"/>
  <c r="F38" i="75"/>
  <c r="E40" i="84"/>
  <c r="S47" i="61"/>
  <c r="F40" i="75"/>
  <c r="E42" i="84"/>
  <c r="F41" i="75"/>
  <c r="E43" i="84"/>
  <c r="S51" i="61"/>
  <c r="F44" i="75"/>
  <c r="E46" i="84"/>
  <c r="F45" i="75"/>
  <c r="E47" i="84"/>
  <c r="F46" i="75"/>
  <c r="E48" i="84"/>
  <c r="F47" i="75"/>
  <c r="E49" i="84"/>
  <c r="G13" i="75"/>
  <c r="F15" i="84"/>
  <c r="G21" i="75"/>
  <c r="F23" i="84"/>
  <c r="G29" i="75"/>
  <c r="F31" i="84"/>
  <c r="G37" i="75"/>
  <c r="F39" i="84"/>
  <c r="G45" i="75"/>
  <c r="F47" i="84"/>
  <c r="S22" i="63"/>
  <c r="S24" i="63"/>
  <c r="S30" i="63"/>
  <c r="S32" i="63"/>
  <c r="S38" i="63"/>
  <c r="S40" i="63"/>
  <c r="S46" i="63"/>
  <c r="S48" i="63"/>
  <c r="S54" i="63"/>
  <c r="I10" i="75"/>
  <c r="H12" i="84"/>
  <c r="I18" i="75"/>
  <c r="H20" i="84"/>
  <c r="I26" i="75"/>
  <c r="H28" i="84"/>
  <c r="I34" i="75"/>
  <c r="H36" i="84"/>
  <c r="I42" i="75"/>
  <c r="H44" i="84"/>
  <c r="J9" i="75"/>
  <c r="I11" i="84"/>
  <c r="S19" i="65"/>
  <c r="J12" i="75"/>
  <c r="I14" i="84"/>
  <c r="J13" i="75"/>
  <c r="I15" i="84"/>
  <c r="J15" i="75"/>
  <c r="I17" i="84"/>
  <c r="S25" i="65"/>
  <c r="J18" i="75"/>
  <c r="I20" i="84"/>
  <c r="J19" i="75"/>
  <c r="I21" i="84"/>
  <c r="J22" i="75"/>
  <c r="I24" i="84"/>
  <c r="J23" i="75"/>
  <c r="I25" i="84"/>
  <c r="J24" i="75"/>
  <c r="I26" i="84"/>
  <c r="J25" i="75"/>
  <c r="I27" i="84"/>
  <c r="S35" i="65"/>
  <c r="J28" i="75"/>
  <c r="I30" i="84"/>
  <c r="J29" i="75"/>
  <c r="I31" i="84"/>
  <c r="J30" i="75"/>
  <c r="I32" i="84"/>
  <c r="J31" i="75"/>
  <c r="I33" i="84"/>
  <c r="S41" i="65"/>
  <c r="J34" i="75"/>
  <c r="I36" i="84"/>
  <c r="J35" i="75"/>
  <c r="I37" i="84"/>
  <c r="J38" i="75"/>
  <c r="I40" i="84"/>
  <c r="S47" i="65"/>
  <c r="J40" i="75"/>
  <c r="I42" i="84"/>
  <c r="J41" i="75"/>
  <c r="I43" i="84"/>
  <c r="S51" i="65"/>
  <c r="J44" i="75"/>
  <c r="I46" i="84"/>
  <c r="J45" i="75"/>
  <c r="I47" i="84"/>
  <c r="J46" i="75"/>
  <c r="I48" i="84"/>
  <c r="J47" i="75"/>
  <c r="I49" i="84"/>
  <c r="K11" i="75"/>
  <c r="J13" i="84"/>
  <c r="K19" i="75"/>
  <c r="J21" i="84"/>
  <c r="K27" i="75"/>
  <c r="J29" i="84"/>
  <c r="K35" i="75"/>
  <c r="J37" i="84"/>
  <c r="K43" i="75"/>
  <c r="J45" i="84"/>
  <c r="L19" i="75"/>
  <c r="K21" i="84"/>
  <c r="L21" i="75"/>
  <c r="K23" i="84"/>
  <c r="S30" i="67"/>
  <c r="S32" i="67"/>
  <c r="L27" i="75"/>
  <c r="K29" i="84"/>
  <c r="L29" i="75"/>
  <c r="K31" i="84"/>
  <c r="S38" i="67"/>
  <c r="S40" i="67"/>
  <c r="L35" i="75"/>
  <c r="K37" i="84"/>
  <c r="L37" i="75"/>
  <c r="K39" i="84"/>
  <c r="S46" i="67"/>
  <c r="S48" i="67"/>
  <c r="L43" i="75"/>
  <c r="K45" i="84"/>
  <c r="S21" i="68"/>
  <c r="S22" i="68"/>
  <c r="S23" i="68"/>
  <c r="S24" i="68"/>
  <c r="S29" i="68"/>
  <c r="S30" i="68"/>
  <c r="S31" i="68"/>
  <c r="S32" i="68"/>
  <c r="S37" i="68"/>
  <c r="S38" i="68"/>
  <c r="S39" i="68"/>
  <c r="S40" i="68"/>
  <c r="S45" i="68"/>
  <c r="S46" i="68"/>
  <c r="S47" i="68"/>
  <c r="S48" i="68"/>
  <c r="S53" i="68"/>
  <c r="S54" i="68"/>
  <c r="S55" i="68"/>
  <c r="N10" i="75"/>
  <c r="M12" i="84"/>
  <c r="N18" i="75"/>
  <c r="M20" i="84"/>
  <c r="N26" i="75"/>
  <c r="M28" i="84"/>
  <c r="N32" i="75"/>
  <c r="M34" i="84"/>
  <c r="N34" i="75"/>
  <c r="M36" i="84"/>
  <c r="N40" i="75"/>
  <c r="M42" i="84"/>
  <c r="N42" i="75"/>
  <c r="M44" i="84"/>
  <c r="O9" i="75"/>
  <c r="N11" i="84"/>
  <c r="O11" i="75"/>
  <c r="N13" i="84"/>
  <c r="O12" i="75"/>
  <c r="N14" i="84"/>
  <c r="S21" i="70"/>
  <c r="O14" i="75"/>
  <c r="N16" i="84"/>
  <c r="O15" i="75"/>
  <c r="N17" i="84"/>
  <c r="S25" i="70"/>
  <c r="O18" i="75"/>
  <c r="N20" i="84"/>
  <c r="O19" i="75"/>
  <c r="N21" i="84"/>
  <c r="O20" i="75"/>
  <c r="N22" i="84"/>
  <c r="O21" i="75"/>
  <c r="N23" i="84"/>
  <c r="S31" i="70"/>
  <c r="O24" i="75"/>
  <c r="N26" i="84"/>
  <c r="O25" i="75"/>
  <c r="N27" i="84"/>
  <c r="O27" i="75"/>
  <c r="N29" i="84"/>
  <c r="O28" i="75"/>
  <c r="N30" i="84"/>
  <c r="O29" i="75"/>
  <c r="N31" i="84"/>
  <c r="O30" i="75"/>
  <c r="N32" i="84"/>
  <c r="O31" i="75"/>
  <c r="N33" i="84"/>
  <c r="S41" i="70"/>
  <c r="O34" i="75"/>
  <c r="N36" i="84"/>
  <c r="O35" i="75"/>
  <c r="N37" i="84"/>
  <c r="O37" i="75"/>
  <c r="N39" i="84"/>
  <c r="S47" i="70"/>
  <c r="O40" i="75"/>
  <c r="N42" i="84"/>
  <c r="O41" i="75"/>
  <c r="N43" i="84"/>
  <c r="O43" i="75"/>
  <c r="N45" i="84"/>
  <c r="O44" i="75"/>
  <c r="N46" i="84"/>
  <c r="S53" i="70"/>
  <c r="O46" i="75"/>
  <c r="N48" i="84"/>
  <c r="O47" i="75"/>
  <c r="N49" i="84"/>
  <c r="P9" i="75"/>
  <c r="O11" i="84"/>
  <c r="P11" i="75"/>
  <c r="O13" i="84"/>
  <c r="P13" i="75"/>
  <c r="O15" i="84"/>
  <c r="P17" i="75"/>
  <c r="O19" i="84"/>
  <c r="P19" i="75"/>
  <c r="O21" i="84"/>
  <c r="P21" i="75"/>
  <c r="O23" i="84"/>
  <c r="P25" i="75"/>
  <c r="O27" i="84"/>
  <c r="P27" i="75"/>
  <c r="O29" i="84"/>
  <c r="P29" i="75"/>
  <c r="O31" i="84"/>
  <c r="P33" i="75"/>
  <c r="O35" i="84"/>
  <c r="P35" i="75"/>
  <c r="O37" i="84"/>
  <c r="P37" i="75"/>
  <c r="O39" i="84"/>
  <c r="P41" i="75"/>
  <c r="O43" i="84"/>
  <c r="P43" i="75"/>
  <c r="O45" i="84"/>
  <c r="P45" i="75"/>
  <c r="O47" i="84"/>
  <c r="S54" i="72"/>
  <c r="Q46" i="75" s="1"/>
  <c r="S28" i="74"/>
  <c r="S20" i="75" s="1"/>
  <c r="S34" i="74"/>
  <c r="S26" i="75" s="1"/>
  <c r="S40" i="74"/>
  <c r="S32" i="75" s="1"/>
  <c r="S44" i="74"/>
  <c r="S36" i="75" s="1"/>
  <c r="E16" i="75"/>
  <c r="D18" i="8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S31" i="71"/>
  <c r="S39" i="71"/>
  <c r="S47" i="71"/>
  <c r="S55" i="7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S24" i="71"/>
  <c r="S28" i="71"/>
  <c r="S32" i="71"/>
  <c r="S36" i="71"/>
  <c r="S40" i="71"/>
  <c r="S44" i="71"/>
  <c r="S48" i="71"/>
  <c r="S52" i="7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S22" i="71"/>
  <c r="S26" i="71"/>
  <c r="S30" i="71"/>
  <c r="S34" i="71"/>
  <c r="S38" i="71"/>
  <c r="S42" i="71"/>
  <c r="S46" i="71"/>
  <c r="S50" i="71"/>
  <c r="S54" i="71"/>
  <c r="S19" i="73"/>
  <c r="R11" i="75" s="1"/>
  <c r="S23" i="73"/>
  <c r="R15" i="75" s="1"/>
  <c r="S27" i="73"/>
  <c r="R19" i="75" s="1"/>
  <c r="S31" i="73"/>
  <c r="R23" i="75" s="1"/>
  <c r="S35" i="73"/>
  <c r="R27" i="75" s="1"/>
  <c r="S39" i="73"/>
  <c r="R31" i="75" s="1"/>
  <c r="S43" i="73"/>
  <c r="R35" i="75" s="1"/>
  <c r="S47" i="73"/>
  <c r="R39" i="75" s="1"/>
  <c r="S51" i="73"/>
  <c r="R43" i="75" s="1"/>
  <c r="S55" i="73"/>
  <c r="R47" i="75" s="1"/>
  <c r="S16" i="7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G8" i="75" l="1"/>
  <c r="F10" i="84"/>
  <c r="H8" i="75"/>
  <c r="G10" i="84"/>
  <c r="H15" i="80"/>
  <c r="H10" i="84"/>
  <c r="J8" i="75"/>
  <c r="I10" i="84"/>
  <c r="K8" i="75"/>
  <c r="J10" i="84"/>
  <c r="H19" i="80"/>
  <c r="L10" i="84"/>
  <c r="H20" i="80"/>
  <c r="M10" i="84"/>
  <c r="FG54" i="45"/>
  <c r="BC54" i="45" s="1"/>
  <c r="FJ38" i="45"/>
  <c r="BD38" i="45" s="1"/>
  <c r="H22" i="80"/>
  <c r="O10" i="84"/>
  <c r="P46" i="75"/>
  <c r="O48" i="84"/>
  <c r="P42" i="75"/>
  <c r="O44" i="84"/>
  <c r="P38" i="75"/>
  <c r="O40" i="84"/>
  <c r="P34" i="75"/>
  <c r="O36" i="84"/>
  <c r="P30" i="75"/>
  <c r="O32" i="84"/>
  <c r="P26" i="75"/>
  <c r="O28" i="84"/>
  <c r="P22" i="75"/>
  <c r="O24" i="84"/>
  <c r="P18" i="75"/>
  <c r="O20" i="84"/>
  <c r="P14" i="75"/>
  <c r="O16" i="84"/>
  <c r="P10" i="75"/>
  <c r="O12" i="84"/>
  <c r="N45" i="75"/>
  <c r="M47" i="84"/>
  <c r="N41" i="75"/>
  <c r="M43" i="84"/>
  <c r="N37" i="75"/>
  <c r="M39" i="84"/>
  <c r="N33" i="75"/>
  <c r="M35" i="84"/>
  <c r="N29" i="75"/>
  <c r="M31" i="84"/>
  <c r="N25" i="75"/>
  <c r="M27" i="84"/>
  <c r="N21" i="75"/>
  <c r="M23" i="84"/>
  <c r="N17" i="75"/>
  <c r="M19" i="84"/>
  <c r="N13" i="75"/>
  <c r="M15" i="84"/>
  <c r="N9" i="75"/>
  <c r="M11" i="84"/>
  <c r="L44" i="75"/>
  <c r="K46" i="84"/>
  <c r="L45" i="75"/>
  <c r="K47" i="84"/>
  <c r="P44" i="75"/>
  <c r="O46" i="84"/>
  <c r="P40" i="75"/>
  <c r="O42" i="84"/>
  <c r="P36" i="75"/>
  <c r="O38" i="84"/>
  <c r="P32" i="75"/>
  <c r="O34" i="84"/>
  <c r="P28" i="75"/>
  <c r="O30" i="84"/>
  <c r="P24" i="75"/>
  <c r="O26" i="84"/>
  <c r="P20" i="75"/>
  <c r="O22" i="84"/>
  <c r="P16" i="75"/>
  <c r="O18" i="84"/>
  <c r="P12" i="75"/>
  <c r="O14" i="84"/>
  <c r="N47" i="75"/>
  <c r="M49" i="84"/>
  <c r="N43" i="75"/>
  <c r="M45" i="84"/>
  <c r="N39" i="75"/>
  <c r="M41" i="84"/>
  <c r="N35" i="75"/>
  <c r="M37" i="84"/>
  <c r="N31" i="75"/>
  <c r="M33" i="84"/>
  <c r="N27" i="75"/>
  <c r="M29" i="84"/>
  <c r="N23" i="75"/>
  <c r="M25" i="84"/>
  <c r="N19" i="75"/>
  <c r="M21" i="84"/>
  <c r="N15" i="75"/>
  <c r="M17" i="84"/>
  <c r="N11" i="75"/>
  <c r="M13" i="84"/>
  <c r="L46" i="75"/>
  <c r="K48" i="84"/>
  <c r="L42" i="75"/>
  <c r="K44" i="84"/>
  <c r="K44" i="75"/>
  <c r="J46" i="84"/>
  <c r="K40" i="75"/>
  <c r="J42" i="84"/>
  <c r="K36" i="75"/>
  <c r="J38" i="84"/>
  <c r="K32" i="75"/>
  <c r="J34" i="84"/>
  <c r="K28" i="75"/>
  <c r="J30" i="84"/>
  <c r="K24" i="75"/>
  <c r="J26" i="84"/>
  <c r="K20" i="75"/>
  <c r="J22" i="84"/>
  <c r="K16" i="75"/>
  <c r="J18" i="84"/>
  <c r="K12" i="75"/>
  <c r="J14" i="84"/>
  <c r="I47" i="75"/>
  <c r="H49" i="84"/>
  <c r="I43" i="75"/>
  <c r="H45" i="84"/>
  <c r="I39" i="75"/>
  <c r="H41" i="84"/>
  <c r="I35" i="75"/>
  <c r="H37" i="84"/>
  <c r="I31" i="75"/>
  <c r="H33" i="84"/>
  <c r="I27" i="75"/>
  <c r="H29" i="84"/>
  <c r="I23" i="75"/>
  <c r="H25" i="84"/>
  <c r="I19" i="75"/>
  <c r="H21" i="84"/>
  <c r="I15" i="75"/>
  <c r="H17" i="84"/>
  <c r="I11" i="75"/>
  <c r="H13" i="84"/>
  <c r="G46" i="75"/>
  <c r="F48" i="84"/>
  <c r="G42" i="75"/>
  <c r="F44" i="84"/>
  <c r="G38" i="75"/>
  <c r="F40" i="84"/>
  <c r="G34" i="75"/>
  <c r="F36" i="84"/>
  <c r="G30" i="75"/>
  <c r="F32" i="84"/>
  <c r="G26" i="75"/>
  <c r="F28" i="84"/>
  <c r="G22" i="75"/>
  <c r="F24" i="84"/>
  <c r="G18" i="75"/>
  <c r="F20" i="84"/>
  <c r="G14" i="75"/>
  <c r="F16" i="84"/>
  <c r="G10" i="75"/>
  <c r="F12" i="84"/>
  <c r="E45" i="75"/>
  <c r="D47" i="84"/>
  <c r="E41" i="75"/>
  <c r="D43" i="84"/>
  <c r="E37" i="75"/>
  <c r="D39" i="84"/>
  <c r="E33" i="75"/>
  <c r="D35" i="84"/>
  <c r="E29" i="75"/>
  <c r="D31" i="84"/>
  <c r="E25" i="75"/>
  <c r="D27" i="84"/>
  <c r="E21" i="75"/>
  <c r="D23" i="84"/>
  <c r="FJ56" i="58"/>
  <c r="BD56" i="58" s="1"/>
  <c r="K45" i="75"/>
  <c r="J47" i="84"/>
  <c r="K41" i="75"/>
  <c r="J43" i="84"/>
  <c r="K37" i="75"/>
  <c r="J39" i="84"/>
  <c r="K33" i="75"/>
  <c r="J35" i="84"/>
  <c r="K29" i="75"/>
  <c r="J31" i="84"/>
  <c r="K25" i="75"/>
  <c r="J27" i="84"/>
  <c r="K21" i="75"/>
  <c r="J23" i="84"/>
  <c r="K17" i="75"/>
  <c r="J19" i="84"/>
  <c r="K13" i="75"/>
  <c r="J15" i="84"/>
  <c r="K9" i="75"/>
  <c r="J11" i="84"/>
  <c r="I44" i="75"/>
  <c r="H46" i="84"/>
  <c r="I40" i="75"/>
  <c r="H42" i="84"/>
  <c r="I36" i="75"/>
  <c r="H38" i="84"/>
  <c r="I32" i="75"/>
  <c r="H34" i="84"/>
  <c r="I28" i="75"/>
  <c r="H30" i="84"/>
  <c r="I24" i="75"/>
  <c r="H26" i="84"/>
  <c r="I20" i="75"/>
  <c r="H22" i="84"/>
  <c r="I16" i="75"/>
  <c r="H18" i="84"/>
  <c r="I12" i="75"/>
  <c r="H14" i="84"/>
  <c r="G47" i="75"/>
  <c r="F49" i="84"/>
  <c r="G43" i="75"/>
  <c r="F45" i="84"/>
  <c r="G39" i="75"/>
  <c r="F41" i="84"/>
  <c r="G35" i="75"/>
  <c r="F37" i="84"/>
  <c r="G31" i="75"/>
  <c r="F33" i="84"/>
  <c r="G27" i="75"/>
  <c r="F29" i="84"/>
  <c r="G23" i="75"/>
  <c r="F25" i="84"/>
  <c r="G19" i="75"/>
  <c r="F21" i="84"/>
  <c r="G15" i="75"/>
  <c r="F17" i="84"/>
  <c r="G11" i="75"/>
  <c r="F13" i="84"/>
  <c r="E46" i="75"/>
  <c r="D48" i="84"/>
  <c r="E42" i="75"/>
  <c r="D44" i="84"/>
  <c r="E38" i="75"/>
  <c r="D40" i="84"/>
  <c r="E34" i="75"/>
  <c r="D36" i="84"/>
  <c r="E30" i="75"/>
  <c r="D32" i="84"/>
  <c r="E26" i="75"/>
  <c r="D28" i="84"/>
  <c r="E22" i="75"/>
  <c r="D24" i="84"/>
  <c r="E18" i="75"/>
  <c r="D20" i="84"/>
  <c r="K46" i="75"/>
  <c r="J48" i="84"/>
  <c r="K42" i="75"/>
  <c r="J44" i="84"/>
  <c r="K38" i="75"/>
  <c r="J40" i="84"/>
  <c r="K34" i="75"/>
  <c r="J36" i="84"/>
  <c r="K30" i="75"/>
  <c r="J32" i="84"/>
  <c r="K26" i="75"/>
  <c r="J28" i="84"/>
  <c r="K22" i="75"/>
  <c r="J24" i="84"/>
  <c r="K18" i="75"/>
  <c r="J20" i="84"/>
  <c r="K14" i="75"/>
  <c r="J16" i="84"/>
  <c r="K10" i="75"/>
  <c r="J12" i="84"/>
  <c r="I45" i="75"/>
  <c r="H47" i="84"/>
  <c r="I41" i="75"/>
  <c r="H43" i="84"/>
  <c r="I37" i="75"/>
  <c r="H39" i="84"/>
  <c r="I33" i="75"/>
  <c r="H35" i="84"/>
  <c r="I29" i="75"/>
  <c r="H31" i="84"/>
  <c r="I25" i="75"/>
  <c r="H27" i="84"/>
  <c r="I21" i="75"/>
  <c r="H23" i="84"/>
  <c r="I17" i="75"/>
  <c r="H19" i="84"/>
  <c r="I13" i="75"/>
  <c r="H15" i="84"/>
  <c r="I9" i="75"/>
  <c r="H11" i="84"/>
  <c r="FJ18" i="58"/>
  <c r="BD18" i="58" s="1"/>
  <c r="FJ31" i="58"/>
  <c r="BD31" i="58" s="1"/>
  <c r="FG47" i="57"/>
  <c r="FG27" i="57"/>
  <c r="FG35" i="58"/>
  <c r="BC35" i="58" s="1"/>
  <c r="FJ54" i="55"/>
  <c r="BD54" i="55" s="1"/>
  <c r="FG52" i="55"/>
  <c r="BC52" i="55" s="1"/>
  <c r="FG43" i="55"/>
  <c r="BC43" i="55" s="1"/>
  <c r="FG32" i="55"/>
  <c r="BC32" i="55" s="1"/>
  <c r="FJ50" i="55"/>
  <c r="BD50" i="55" s="1"/>
  <c r="FG47" i="55"/>
  <c r="BC47" i="55" s="1"/>
  <c r="FJ26" i="55"/>
  <c r="BD26" i="55" s="1"/>
  <c r="FJ28" i="55"/>
  <c r="BD28" i="55" s="1"/>
  <c r="FJ22" i="55"/>
  <c r="BD22" i="55" s="1"/>
  <c r="FJ49" i="54"/>
  <c r="BD49" i="54" s="1"/>
  <c r="FG44" i="54"/>
  <c r="BC44" i="54" s="1"/>
  <c r="FJ51" i="54"/>
  <c r="BD51" i="54" s="1"/>
  <c r="FJ48" i="54"/>
  <c r="BD48" i="54" s="1"/>
  <c r="FG48" i="54"/>
  <c r="BC48" i="54" s="1"/>
  <c r="FJ47" i="54"/>
  <c r="BD47" i="54" s="1"/>
  <c r="FJ45" i="54"/>
  <c r="BD45" i="54" s="1"/>
  <c r="FG41" i="54"/>
  <c r="BC41" i="54" s="1"/>
  <c r="FJ33" i="54"/>
  <c r="BD33" i="54" s="1"/>
  <c r="FG32" i="54"/>
  <c r="BC32" i="54" s="1"/>
  <c r="FG28" i="54"/>
  <c r="BC28" i="54" s="1"/>
  <c r="FG24" i="54"/>
  <c r="BC24" i="54" s="1"/>
  <c r="FG33" i="54"/>
  <c r="BC33" i="54" s="1"/>
  <c r="FG25" i="54"/>
  <c r="BC25" i="54" s="1"/>
  <c r="FG27" i="54"/>
  <c r="BC27" i="54" s="1"/>
  <c r="FG23" i="54"/>
  <c r="BC23" i="54" s="1"/>
  <c r="FJ29" i="53"/>
  <c r="BD29" i="53" s="1"/>
  <c r="FJ38" i="53"/>
  <c r="BD38" i="53" s="1"/>
  <c r="FG32" i="52"/>
  <c r="BC32" i="52" s="1"/>
  <c r="FG25" i="52"/>
  <c r="BC25" i="52" s="1"/>
  <c r="FG29" i="50"/>
  <c r="BC29" i="50" s="1"/>
  <c r="FG56" i="49"/>
  <c r="BC56" i="49" s="1"/>
  <c r="FJ37" i="49"/>
  <c r="BD37" i="49" s="1"/>
  <c r="FJ28" i="49"/>
  <c r="BD28" i="49" s="1"/>
  <c r="FJ25" i="50"/>
  <c r="BD25" i="50" s="1"/>
  <c r="FG50" i="48"/>
  <c r="BC50" i="48" s="1"/>
  <c r="FG47" i="48"/>
  <c r="BC47" i="48" s="1"/>
  <c r="FG50" i="49"/>
  <c r="BC50" i="49" s="1"/>
  <c r="FJ49" i="49"/>
  <c r="BD49" i="49" s="1"/>
  <c r="FG41" i="48"/>
  <c r="BC41" i="48" s="1"/>
  <c r="FG32" i="48"/>
  <c r="BC32" i="48" s="1"/>
  <c r="FG27" i="48"/>
  <c r="BC27" i="48" s="1"/>
  <c r="FJ50" i="49"/>
  <c r="BD50" i="49" s="1"/>
  <c r="FG47" i="49"/>
  <c r="BC47" i="49" s="1"/>
  <c r="FJ46" i="49"/>
  <c r="BD46" i="49" s="1"/>
  <c r="FJ22" i="48"/>
  <c r="BD22" i="48" s="1"/>
  <c r="FJ26" i="47"/>
  <c r="BD26" i="47" s="1"/>
  <c r="FJ52" i="46"/>
  <c r="BD52" i="46" s="1"/>
  <c r="FG46" i="46"/>
  <c r="BC46" i="46" s="1"/>
  <c r="FG28" i="47"/>
  <c r="BC28" i="47" s="1"/>
  <c r="FJ38" i="48"/>
  <c r="BD38" i="48" s="1"/>
  <c r="FJ36" i="48"/>
  <c r="BD36" i="48" s="1"/>
  <c r="FJ26" i="48"/>
  <c r="BD26" i="48" s="1"/>
  <c r="FG56" i="47"/>
  <c r="BC56" i="47" s="1"/>
  <c r="FJ45" i="47"/>
  <c r="BD45" i="47" s="1"/>
  <c r="FJ37" i="47"/>
  <c r="BD37" i="47" s="1"/>
  <c r="FJ53" i="46"/>
  <c r="BD53" i="46" s="1"/>
  <c r="FJ45" i="46"/>
  <c r="BD45" i="46" s="1"/>
  <c r="FG40" i="46"/>
  <c r="BC40" i="46" s="1"/>
  <c r="FG31" i="46"/>
  <c r="BC31" i="46" s="1"/>
  <c r="FJ20" i="46"/>
  <c r="BD20" i="46" s="1"/>
  <c r="FG48" i="47"/>
  <c r="BC48" i="47" s="1"/>
  <c r="FG24" i="47"/>
  <c r="BC24" i="47" s="1"/>
  <c r="FG20" i="47"/>
  <c r="BC20" i="47" s="1"/>
  <c r="FJ20" i="47"/>
  <c r="BD20" i="47" s="1"/>
  <c r="FJ31" i="48"/>
  <c r="BD31" i="48" s="1"/>
  <c r="FJ30" i="48"/>
  <c r="BD30" i="48" s="1"/>
  <c r="FG54" i="47"/>
  <c r="BC54" i="47" s="1"/>
  <c r="FG51" i="47"/>
  <c r="BC51" i="47" s="1"/>
  <c r="FJ51" i="47"/>
  <c r="BD51" i="47" s="1"/>
  <c r="FJ47" i="47"/>
  <c r="BD47" i="47" s="1"/>
  <c r="FJ46" i="47"/>
  <c r="BD46" i="47" s="1"/>
  <c r="FG42" i="47"/>
  <c r="BC42" i="47" s="1"/>
  <c r="FJ42" i="47"/>
  <c r="BD42" i="47" s="1"/>
  <c r="FG39" i="47"/>
  <c r="BC39" i="47" s="1"/>
  <c r="FJ38" i="47"/>
  <c r="BD38" i="47" s="1"/>
  <c r="FJ31" i="47"/>
  <c r="BD31" i="47" s="1"/>
  <c r="FJ27" i="47"/>
  <c r="BD27" i="47" s="1"/>
  <c r="FG23" i="47"/>
  <c r="BC23" i="47" s="1"/>
  <c r="FG22" i="47"/>
  <c r="BC22" i="47" s="1"/>
  <c r="FG36" i="46"/>
  <c r="BC36" i="46" s="1"/>
  <c r="FG40" i="47"/>
  <c r="BC40" i="47" s="1"/>
  <c r="FJ36" i="47"/>
  <c r="BD36" i="47" s="1"/>
  <c r="FG36" i="47"/>
  <c r="BC36" i="47" s="1"/>
  <c r="G40" i="75"/>
  <c r="F42" i="84"/>
  <c r="G32" i="75"/>
  <c r="F34" i="84"/>
  <c r="G24" i="75"/>
  <c r="F26" i="84"/>
  <c r="G16" i="75"/>
  <c r="F18" i="84"/>
  <c r="G44" i="75"/>
  <c r="F46" i="84"/>
  <c r="G36" i="75"/>
  <c r="F38" i="84"/>
  <c r="G28" i="75"/>
  <c r="F30" i="84"/>
  <c r="G20" i="75"/>
  <c r="F22" i="84"/>
  <c r="G12" i="75"/>
  <c r="F14" i="84"/>
  <c r="E43" i="75"/>
  <c r="D45" i="84"/>
  <c r="E35" i="75"/>
  <c r="D37" i="84"/>
  <c r="E27" i="75"/>
  <c r="D29" i="84"/>
  <c r="E19" i="75"/>
  <c r="D21" i="84"/>
  <c r="FJ54" i="58"/>
  <c r="BD54" i="58" s="1"/>
  <c r="H45" i="75"/>
  <c r="G47" i="84"/>
  <c r="H37" i="75"/>
  <c r="G39" i="84"/>
  <c r="H29" i="75"/>
  <c r="G31" i="84"/>
  <c r="H21" i="75"/>
  <c r="G23" i="84"/>
  <c r="H13" i="75"/>
  <c r="G15" i="84"/>
  <c r="H43" i="75"/>
  <c r="G45" i="84"/>
  <c r="H35" i="75"/>
  <c r="G37" i="84"/>
  <c r="H27" i="75"/>
  <c r="G29" i="84"/>
  <c r="H19" i="75"/>
  <c r="G21" i="84"/>
  <c r="H11" i="75"/>
  <c r="G13" i="84"/>
  <c r="FJ50" i="57"/>
  <c r="FJ40" i="58"/>
  <c r="BD40" i="58" s="1"/>
  <c r="FG45" i="57"/>
  <c r="FJ17" i="57"/>
  <c r="FJ24" i="57"/>
  <c r="FG40" i="57"/>
  <c r="FJ54" i="57"/>
  <c r="FG19" i="56"/>
  <c r="BC19" i="56" s="1"/>
  <c r="FG31" i="55"/>
  <c r="BC31" i="55" s="1"/>
  <c r="FG39" i="55"/>
  <c r="BC39" i="55" s="1"/>
  <c r="FG56" i="54"/>
  <c r="BC56" i="54" s="1"/>
  <c r="FG45" i="54"/>
  <c r="BC45" i="54" s="1"/>
  <c r="FG27" i="55"/>
  <c r="BC27" i="55" s="1"/>
  <c r="FG55" i="54"/>
  <c r="BC55" i="54" s="1"/>
  <c r="FJ35" i="55"/>
  <c r="BD35" i="55" s="1"/>
  <c r="FG52" i="54"/>
  <c r="BC52" i="54" s="1"/>
  <c r="FG38" i="53"/>
  <c r="BC38" i="53" s="1"/>
  <c r="FG44" i="53"/>
  <c r="BC44" i="53" s="1"/>
  <c r="FJ22" i="54"/>
  <c r="BD22" i="54" s="1"/>
  <c r="FG48" i="53"/>
  <c r="BC48" i="53" s="1"/>
  <c r="FG39" i="54"/>
  <c r="BC39" i="54" s="1"/>
  <c r="FG35" i="54"/>
  <c r="BC35" i="54" s="1"/>
  <c r="FG55" i="52"/>
  <c r="BC55" i="52" s="1"/>
  <c r="FJ39" i="53"/>
  <c r="BD39" i="53" s="1"/>
  <c r="FJ52" i="52"/>
  <c r="BD52" i="52" s="1"/>
  <c r="FJ37" i="52"/>
  <c r="BD37" i="52" s="1"/>
  <c r="FJ54" i="53"/>
  <c r="BD54" i="53" s="1"/>
  <c r="FG21" i="53"/>
  <c r="BC21" i="53" s="1"/>
  <c r="FJ47" i="52"/>
  <c r="BD47" i="52" s="1"/>
  <c r="FJ45" i="52"/>
  <c r="BD45" i="52" s="1"/>
  <c r="FJ38" i="52"/>
  <c r="BD38" i="52" s="1"/>
  <c r="FJ33" i="52"/>
  <c r="BD33" i="52" s="1"/>
  <c r="FJ26" i="52"/>
  <c r="BD26" i="52" s="1"/>
  <c r="FG24" i="52"/>
  <c r="BC24" i="52" s="1"/>
  <c r="FG21" i="52"/>
  <c r="BC21" i="52" s="1"/>
  <c r="FG17" i="54"/>
  <c r="BC17" i="54" s="1"/>
  <c r="FJ49" i="52"/>
  <c r="BD49" i="52" s="1"/>
  <c r="FJ27" i="52"/>
  <c r="BD27" i="52" s="1"/>
  <c r="FG51" i="53"/>
  <c r="BC51" i="53" s="1"/>
  <c r="FG48" i="52"/>
  <c r="BC48" i="52" s="1"/>
  <c r="FJ35" i="52"/>
  <c r="BD35" i="52" s="1"/>
  <c r="FG49" i="51"/>
  <c r="BC49" i="51" s="1"/>
  <c r="FG41" i="51"/>
  <c r="BC41" i="51" s="1"/>
  <c r="FG17" i="53"/>
  <c r="BC17" i="53" s="1"/>
  <c r="FJ22" i="53"/>
  <c r="BD22" i="53" s="1"/>
  <c r="FG22" i="53"/>
  <c r="BC22" i="53" s="1"/>
  <c r="FG36" i="52"/>
  <c r="BC36" i="52" s="1"/>
  <c r="FJ31" i="52"/>
  <c r="BD31" i="52" s="1"/>
  <c r="FG51" i="51"/>
  <c r="BC51" i="51" s="1"/>
  <c r="FJ37" i="51"/>
  <c r="BD37" i="51" s="1"/>
  <c r="FG33" i="51"/>
  <c r="BC33" i="51" s="1"/>
  <c r="FJ19" i="51"/>
  <c r="BD19" i="51" s="1"/>
  <c r="FJ56" i="51"/>
  <c r="BD56" i="51" s="1"/>
  <c r="FJ38" i="51"/>
  <c r="BD38" i="51" s="1"/>
  <c r="FJ34" i="51"/>
  <c r="BD34" i="51" s="1"/>
  <c r="FG48" i="50"/>
  <c r="BC48" i="50" s="1"/>
  <c r="FG53" i="51"/>
  <c r="BC53" i="51" s="1"/>
  <c r="FJ26" i="51"/>
  <c r="BD26" i="51" s="1"/>
  <c r="FG47" i="50"/>
  <c r="BC47" i="50" s="1"/>
  <c r="FJ39" i="51"/>
  <c r="BD39" i="51" s="1"/>
  <c r="FJ30" i="51"/>
  <c r="BD30" i="51" s="1"/>
  <c r="FJ19" i="52"/>
  <c r="BD19" i="52" s="1"/>
  <c r="FJ36" i="50"/>
  <c r="BD36" i="50" s="1"/>
  <c r="FG42" i="50"/>
  <c r="BC42" i="50" s="1"/>
  <c r="FJ33" i="50"/>
  <c r="BD33" i="50" s="1"/>
  <c r="FJ18" i="51"/>
  <c r="BD18" i="51" s="1"/>
  <c r="FJ37" i="50"/>
  <c r="BD37" i="50" s="1"/>
  <c r="FJ31" i="51"/>
  <c r="BD31" i="51" s="1"/>
  <c r="FG32" i="50"/>
  <c r="BC32" i="50" s="1"/>
  <c r="FJ56" i="48"/>
  <c r="BD56" i="48" s="1"/>
  <c r="FJ50" i="48"/>
  <c r="BD50" i="48" s="1"/>
  <c r="FJ48" i="48"/>
  <c r="BD48" i="48" s="1"/>
  <c r="FJ36" i="52"/>
  <c r="BD36" i="52" s="1"/>
  <c r="FG27" i="49"/>
  <c r="BC27" i="49" s="1"/>
  <c r="FG34" i="49"/>
  <c r="BC34" i="49" s="1"/>
  <c r="FG26" i="49"/>
  <c r="BC26" i="49" s="1"/>
  <c r="FJ21" i="49"/>
  <c r="BD21" i="49" s="1"/>
  <c r="FJ54" i="48"/>
  <c r="BD54" i="48" s="1"/>
  <c r="FJ42" i="51"/>
  <c r="BD42" i="51" s="1"/>
  <c r="FJ23" i="51"/>
  <c r="BD23" i="51" s="1"/>
  <c r="FG43" i="49"/>
  <c r="BC43" i="49" s="1"/>
  <c r="FG28" i="49"/>
  <c r="BC28" i="49" s="1"/>
  <c r="FG50" i="47"/>
  <c r="BC50" i="47" s="1"/>
  <c r="FG45" i="49"/>
  <c r="BC45" i="49" s="1"/>
  <c r="FJ51" i="48"/>
  <c r="BD51" i="48" s="1"/>
  <c r="FJ55" i="47"/>
  <c r="BD55" i="47" s="1"/>
  <c r="FG52" i="47"/>
  <c r="BC52" i="47" s="1"/>
  <c r="FG43" i="47"/>
  <c r="BC43" i="47" s="1"/>
  <c r="FJ35" i="47"/>
  <c r="BD35" i="47" s="1"/>
  <c r="FG33" i="50"/>
  <c r="BC33" i="50" s="1"/>
  <c r="FJ19" i="49"/>
  <c r="BD19" i="49" s="1"/>
  <c r="FG38" i="47"/>
  <c r="BC38" i="47" s="1"/>
  <c r="FG30" i="47"/>
  <c r="BC30" i="47" s="1"/>
  <c r="FG40" i="48"/>
  <c r="BC40" i="48" s="1"/>
  <c r="FJ40" i="48"/>
  <c r="BD40" i="48" s="1"/>
  <c r="FJ27" i="48"/>
  <c r="BD27" i="48" s="1"/>
  <c r="FJ54" i="47"/>
  <c r="BD54" i="47" s="1"/>
  <c r="FJ50" i="47"/>
  <c r="BD50" i="47" s="1"/>
  <c r="FG47" i="47"/>
  <c r="BC47" i="47" s="1"/>
  <c r="FJ43" i="47"/>
  <c r="BD43" i="47" s="1"/>
  <c r="FJ33" i="47"/>
  <c r="BD33" i="47" s="1"/>
  <c r="FG31" i="47"/>
  <c r="BC31" i="47" s="1"/>
  <c r="FJ51" i="50"/>
  <c r="BD51" i="50" s="1"/>
  <c r="FG45" i="48"/>
  <c r="BC45" i="48" s="1"/>
  <c r="FJ32" i="47"/>
  <c r="BD32" i="47" s="1"/>
  <c r="FG27" i="47"/>
  <c r="BC27" i="47" s="1"/>
  <c r="FJ23" i="47"/>
  <c r="BD23" i="47" s="1"/>
  <c r="FJ56" i="46"/>
  <c r="BD56" i="46" s="1"/>
  <c r="FG53" i="46"/>
  <c r="BC53" i="46" s="1"/>
  <c r="FG51" i="46"/>
  <c r="BC51" i="46" s="1"/>
  <c r="FG44" i="46"/>
  <c r="BC44" i="46" s="1"/>
  <c r="FJ44" i="46"/>
  <c r="BD44" i="46" s="1"/>
  <c r="FJ34" i="46"/>
  <c r="BD34" i="46" s="1"/>
  <c r="FG54" i="46"/>
  <c r="BC54" i="46" s="1"/>
  <c r="FJ35" i="46"/>
  <c r="BD35" i="46" s="1"/>
  <c r="FG56" i="50"/>
  <c r="BC56" i="50" s="1"/>
  <c r="FG25" i="48"/>
  <c r="BC25" i="48" s="1"/>
  <c r="FG23" i="48"/>
  <c r="BC23" i="48" s="1"/>
  <c r="FJ43" i="46"/>
  <c r="BD43" i="46" s="1"/>
  <c r="FG50" i="46"/>
  <c r="BC50" i="46" s="1"/>
  <c r="FJ48" i="46"/>
  <c r="BD48" i="46" s="1"/>
  <c r="FJ42" i="46"/>
  <c r="BD42" i="46" s="1"/>
  <c r="FJ41" i="46"/>
  <c r="BD41" i="46" s="1"/>
  <c r="FJ25" i="46"/>
  <c r="BD25" i="46" s="1"/>
  <c r="FG49" i="46"/>
  <c r="BC49" i="46" s="1"/>
  <c r="FJ38" i="46"/>
  <c r="BD38" i="46" s="1"/>
  <c r="FJ36" i="46"/>
  <c r="BD36" i="46" s="1"/>
  <c r="FJ21" i="46"/>
  <c r="BD21" i="46" s="1"/>
  <c r="FG49" i="47"/>
  <c r="BC49" i="47" s="1"/>
  <c r="FG21" i="46"/>
  <c r="BC21" i="46" s="1"/>
  <c r="FG21" i="48"/>
  <c r="BC21" i="48" s="1"/>
  <c r="FJ33" i="46"/>
  <c r="BD33" i="46" s="1"/>
  <c r="FG27" i="46"/>
  <c r="BC27" i="46" s="1"/>
  <c r="FJ17" i="47"/>
  <c r="BD17" i="47" s="1"/>
  <c r="FJ47" i="46"/>
  <c r="BD47" i="46" s="1"/>
  <c r="FJ31" i="46"/>
  <c r="BD31" i="46" s="1"/>
  <c r="FJ55" i="48"/>
  <c r="BD55" i="48" s="1"/>
  <c r="FJ54" i="46"/>
  <c r="BD54" i="46" s="1"/>
  <c r="O38" i="75"/>
  <c r="N40" i="84"/>
  <c r="O22" i="75"/>
  <c r="N24" i="84"/>
  <c r="N44" i="75"/>
  <c r="M46" i="84"/>
  <c r="N36" i="75"/>
  <c r="M38" i="84"/>
  <c r="N28" i="75"/>
  <c r="M30" i="84"/>
  <c r="N20" i="75"/>
  <c r="M22" i="84"/>
  <c r="N12" i="75"/>
  <c r="M14" i="84"/>
  <c r="M42" i="75"/>
  <c r="L44" i="84"/>
  <c r="M34" i="75"/>
  <c r="L36" i="84"/>
  <c r="M26" i="75"/>
  <c r="L28" i="84"/>
  <c r="M18" i="75"/>
  <c r="L20" i="84"/>
  <c r="M10" i="75"/>
  <c r="L12" i="84"/>
  <c r="K47" i="75"/>
  <c r="J49" i="84"/>
  <c r="K39" i="75"/>
  <c r="J41" i="84"/>
  <c r="K31" i="75"/>
  <c r="J33" i="84"/>
  <c r="K23" i="75"/>
  <c r="J25" i="84"/>
  <c r="K15" i="75"/>
  <c r="J17" i="84"/>
  <c r="J32" i="75"/>
  <c r="I34" i="84"/>
  <c r="J16" i="75"/>
  <c r="I18" i="84"/>
  <c r="F32" i="75"/>
  <c r="E34" i="84"/>
  <c r="O42" i="75"/>
  <c r="N44" i="84"/>
  <c r="O26" i="75"/>
  <c r="N28" i="84"/>
  <c r="O10" i="75"/>
  <c r="N12" i="84"/>
  <c r="N46" i="75"/>
  <c r="M48" i="84"/>
  <c r="N38" i="75"/>
  <c r="M40" i="84"/>
  <c r="N30" i="75"/>
  <c r="M32" i="84"/>
  <c r="N22" i="75"/>
  <c r="M24" i="84"/>
  <c r="N14" i="75"/>
  <c r="M16" i="84"/>
  <c r="M44" i="75"/>
  <c r="L46" i="84"/>
  <c r="M36" i="75"/>
  <c r="L38" i="84"/>
  <c r="M28" i="75"/>
  <c r="L30" i="84"/>
  <c r="M20" i="75"/>
  <c r="L22" i="84"/>
  <c r="M12" i="75"/>
  <c r="L14" i="84"/>
  <c r="J36" i="75"/>
  <c r="I38" i="84"/>
  <c r="J20" i="75"/>
  <c r="I22" i="84"/>
  <c r="G41" i="75"/>
  <c r="F43" i="84"/>
  <c r="G33" i="75"/>
  <c r="F35" i="84"/>
  <c r="G25" i="75"/>
  <c r="F27" i="84"/>
  <c r="G17" i="75"/>
  <c r="F19" i="84"/>
  <c r="G9" i="75"/>
  <c r="F11" i="84"/>
  <c r="F36" i="75"/>
  <c r="E38" i="84"/>
  <c r="F20" i="75"/>
  <c r="E22" i="84"/>
  <c r="E47" i="75"/>
  <c r="D49" i="84"/>
  <c r="E39" i="75"/>
  <c r="D41" i="84"/>
  <c r="E31" i="75"/>
  <c r="D33" i="84"/>
  <c r="E23" i="75"/>
  <c r="D25" i="84"/>
  <c r="M41" i="75"/>
  <c r="L43" i="84"/>
  <c r="M33" i="75"/>
  <c r="L35" i="84"/>
  <c r="M25" i="75"/>
  <c r="L27" i="84"/>
  <c r="M17" i="75"/>
  <c r="L19" i="84"/>
  <c r="M9" i="75"/>
  <c r="L11" i="84"/>
  <c r="L34" i="75"/>
  <c r="K36" i="84"/>
  <c r="L26" i="75"/>
  <c r="K28" i="84"/>
  <c r="L18" i="75"/>
  <c r="K20" i="84"/>
  <c r="H42" i="75"/>
  <c r="G44" i="84"/>
  <c r="H34" i="75"/>
  <c r="G36" i="84"/>
  <c r="H26" i="75"/>
  <c r="G28" i="84"/>
  <c r="H18" i="75"/>
  <c r="G20" i="84"/>
  <c r="H10" i="75"/>
  <c r="G12" i="84"/>
  <c r="N24" i="75"/>
  <c r="M26" i="84"/>
  <c r="N16" i="75"/>
  <c r="M18" i="84"/>
  <c r="P47" i="75"/>
  <c r="O49" i="84"/>
  <c r="P39" i="75"/>
  <c r="O41" i="84"/>
  <c r="P31" i="75"/>
  <c r="O33" i="84"/>
  <c r="P23" i="75"/>
  <c r="O25" i="84"/>
  <c r="P15" i="75"/>
  <c r="O17" i="84"/>
  <c r="O32" i="75"/>
  <c r="N34" i="84"/>
  <c r="O16" i="75"/>
  <c r="N18" i="84"/>
  <c r="M43" i="75"/>
  <c r="L45" i="84"/>
  <c r="M35" i="75"/>
  <c r="L37" i="84"/>
  <c r="M27" i="75"/>
  <c r="L29" i="84"/>
  <c r="M19" i="75"/>
  <c r="L21" i="84"/>
  <c r="M11" i="75"/>
  <c r="L13" i="84"/>
  <c r="L47" i="75"/>
  <c r="K49" i="84"/>
  <c r="L39" i="75"/>
  <c r="K41" i="84"/>
  <c r="L36" i="75"/>
  <c r="K38" i="84"/>
  <c r="L31" i="75"/>
  <c r="K33" i="84"/>
  <c r="L28" i="75"/>
  <c r="K30" i="84"/>
  <c r="L23" i="75"/>
  <c r="K25" i="84"/>
  <c r="L20" i="75"/>
  <c r="K22" i="84"/>
  <c r="J42" i="75"/>
  <c r="I44" i="84"/>
  <c r="J26" i="75"/>
  <c r="I28" i="84"/>
  <c r="J10" i="75"/>
  <c r="I12" i="84"/>
  <c r="I46" i="75"/>
  <c r="H48" i="84"/>
  <c r="I38" i="75"/>
  <c r="H40" i="84"/>
  <c r="I30" i="75"/>
  <c r="H32" i="84"/>
  <c r="I22" i="75"/>
  <c r="H24" i="84"/>
  <c r="I14" i="75"/>
  <c r="H16" i="84"/>
  <c r="H47" i="75"/>
  <c r="G49" i="84"/>
  <c r="H44" i="75"/>
  <c r="G46" i="84"/>
  <c r="H39" i="75"/>
  <c r="G41" i="84"/>
  <c r="H36" i="75"/>
  <c r="G38" i="84"/>
  <c r="H31" i="75"/>
  <c r="G33" i="84"/>
  <c r="H28" i="75"/>
  <c r="G30" i="84"/>
  <c r="H23" i="75"/>
  <c r="G25" i="84"/>
  <c r="H20" i="75"/>
  <c r="G22" i="84"/>
  <c r="H15" i="75"/>
  <c r="G17" i="84"/>
  <c r="H12" i="75"/>
  <c r="G14" i="84"/>
  <c r="F42" i="75"/>
  <c r="E44" i="84"/>
  <c r="F26" i="75"/>
  <c r="E28" i="84"/>
  <c r="J37" i="75"/>
  <c r="I39" i="84"/>
  <c r="J14" i="75"/>
  <c r="I16" i="84"/>
  <c r="F21" i="75"/>
  <c r="E23" i="84"/>
  <c r="FJ22" i="58"/>
  <c r="BD22" i="58" s="1"/>
  <c r="FG40" i="58"/>
  <c r="BC40" i="58" s="1"/>
  <c r="F18" i="75"/>
  <c r="E20" i="84"/>
  <c r="O36" i="75"/>
  <c r="N38" i="84"/>
  <c r="L41" i="75"/>
  <c r="K43" i="84"/>
  <c r="L33" i="75"/>
  <c r="K35" i="84"/>
  <c r="L25" i="75"/>
  <c r="K27" i="84"/>
  <c r="L17" i="75"/>
  <c r="K19" i="84"/>
  <c r="J21" i="75"/>
  <c r="I23" i="84"/>
  <c r="F37" i="75"/>
  <c r="E39" i="84"/>
  <c r="H41" i="75"/>
  <c r="G43" i="84"/>
  <c r="H33" i="75"/>
  <c r="G35" i="84"/>
  <c r="H25" i="75"/>
  <c r="G27" i="84"/>
  <c r="H17" i="75"/>
  <c r="G19" i="84"/>
  <c r="H9" i="75"/>
  <c r="G11" i="84"/>
  <c r="FJ44" i="57"/>
  <c r="FJ49" i="55"/>
  <c r="BD49" i="55" s="1"/>
  <c r="FG56" i="55"/>
  <c r="BC56" i="55" s="1"/>
  <c r="FG51" i="54"/>
  <c r="BC51" i="54" s="1"/>
  <c r="FG54" i="53"/>
  <c r="BC54" i="53" s="1"/>
  <c r="FJ44" i="53"/>
  <c r="BD44" i="53" s="1"/>
  <c r="FG40" i="53"/>
  <c r="BC40" i="53" s="1"/>
  <c r="FG24" i="53"/>
  <c r="BC24" i="53" s="1"/>
  <c r="FG53" i="52"/>
  <c r="BC53" i="52" s="1"/>
  <c r="FJ41" i="52"/>
  <c r="BD41" i="52" s="1"/>
  <c r="FG25" i="53"/>
  <c r="BC25" i="53" s="1"/>
  <c r="FG34" i="52"/>
  <c r="BC34" i="52" s="1"/>
  <c r="FG44" i="51"/>
  <c r="BC44" i="51" s="1"/>
  <c r="FJ27" i="51"/>
  <c r="BD27" i="51" s="1"/>
  <c r="FG43" i="50"/>
  <c r="BC43" i="50" s="1"/>
  <c r="FG33" i="55"/>
  <c r="BC33" i="55" s="1"/>
  <c r="FJ35" i="51"/>
  <c r="BD35" i="51" s="1"/>
  <c r="FJ53" i="50"/>
  <c r="BD53" i="50" s="1"/>
  <c r="FJ41" i="50"/>
  <c r="BD41" i="50" s="1"/>
  <c r="FJ39" i="50"/>
  <c r="BD39" i="50" s="1"/>
  <c r="FJ38" i="50"/>
  <c r="BD38" i="50" s="1"/>
  <c r="FJ46" i="51"/>
  <c r="BD46" i="51" s="1"/>
  <c r="FG25" i="51"/>
  <c r="BC25" i="51" s="1"/>
  <c r="FG46" i="50"/>
  <c r="BC46" i="50" s="1"/>
  <c r="FJ40" i="50"/>
  <c r="BD40" i="50" s="1"/>
  <c r="FJ50" i="51"/>
  <c r="BD50" i="51" s="1"/>
  <c r="FJ49" i="50"/>
  <c r="BD49" i="50" s="1"/>
  <c r="FG39" i="50"/>
  <c r="BC39" i="50" s="1"/>
  <c r="FG42" i="49"/>
  <c r="BC42" i="49" s="1"/>
  <c r="FJ20" i="49"/>
  <c r="BD20" i="49" s="1"/>
  <c r="FJ53" i="48"/>
  <c r="BD53" i="48" s="1"/>
  <c r="FJ44" i="48"/>
  <c r="BD44" i="48" s="1"/>
  <c r="FJ29" i="48"/>
  <c r="BD29" i="48" s="1"/>
  <c r="FJ25" i="48"/>
  <c r="BD25" i="48" s="1"/>
  <c r="FG55" i="47"/>
  <c r="BC55" i="47" s="1"/>
  <c r="FG34" i="47"/>
  <c r="BC34" i="47" s="1"/>
  <c r="FG32" i="53"/>
  <c r="BC32" i="53" s="1"/>
  <c r="FJ27" i="50"/>
  <c r="BD27" i="50" s="1"/>
  <c r="FJ45" i="48"/>
  <c r="BD45" i="48" s="1"/>
  <c r="FJ23" i="52"/>
  <c r="BD23" i="52" s="1"/>
  <c r="FJ49" i="48"/>
  <c r="BD49" i="48" s="1"/>
  <c r="FG25" i="47"/>
  <c r="BC25" i="47" s="1"/>
  <c r="FJ29" i="46"/>
  <c r="BD29" i="46" s="1"/>
  <c r="FG46" i="47"/>
  <c r="BC46" i="47" s="1"/>
  <c r="FJ40" i="46"/>
  <c r="BD40" i="46" s="1"/>
  <c r="FG33" i="47"/>
  <c r="BC33" i="47" s="1"/>
  <c r="FG41" i="47"/>
  <c r="BC41" i="47" s="1"/>
  <c r="FG19" i="47"/>
  <c r="BC19" i="47" s="1"/>
  <c r="FG35" i="49"/>
  <c r="BC35" i="49" s="1"/>
  <c r="FG31" i="48"/>
  <c r="BC31" i="48" s="1"/>
  <c r="FJ49" i="47"/>
  <c r="BD49" i="47" s="1"/>
  <c r="FJ26" i="46"/>
  <c r="BD26" i="46" s="1"/>
  <c r="FJ24" i="46"/>
  <c r="BD24" i="46" s="1"/>
  <c r="FJ51" i="46"/>
  <c r="BD51" i="46" s="1"/>
  <c r="FJ31" i="49"/>
  <c r="BD31" i="49" s="1"/>
  <c r="FG55" i="51"/>
  <c r="BC55" i="51" s="1"/>
  <c r="FJ56" i="47"/>
  <c r="BD56" i="47" s="1"/>
  <c r="FJ32" i="46"/>
  <c r="BD32" i="46" s="1"/>
  <c r="FJ23" i="46"/>
  <c r="BD23" i="46" s="1"/>
  <c r="FG49" i="49"/>
  <c r="BC49" i="49" s="1"/>
  <c r="FJ43" i="48"/>
  <c r="BD43" i="48" s="1"/>
  <c r="FJ27" i="46"/>
  <c r="BD27" i="46" s="1"/>
  <c r="FJ45" i="51"/>
  <c r="BD45" i="51" s="1"/>
  <c r="FJ37" i="46"/>
  <c r="BD37" i="46" s="1"/>
  <c r="O45" i="75"/>
  <c r="N47" i="84"/>
  <c r="O39" i="75"/>
  <c r="N41" i="84"/>
  <c r="O33" i="75"/>
  <c r="N35" i="84"/>
  <c r="O23" i="75"/>
  <c r="N25" i="84"/>
  <c r="O17" i="75"/>
  <c r="N19" i="84"/>
  <c r="O13" i="75"/>
  <c r="N15" i="84"/>
  <c r="M47" i="75"/>
  <c r="L49" i="84"/>
  <c r="M46" i="75"/>
  <c r="L48" i="84"/>
  <c r="M45" i="75"/>
  <c r="L47" i="84"/>
  <c r="M40" i="75"/>
  <c r="L42" i="84"/>
  <c r="M39" i="75"/>
  <c r="L41" i="84"/>
  <c r="M38" i="75"/>
  <c r="L40" i="84"/>
  <c r="M37" i="75"/>
  <c r="L39" i="84"/>
  <c r="M32" i="75"/>
  <c r="L34" i="84"/>
  <c r="M31" i="75"/>
  <c r="L33" i="84"/>
  <c r="M30" i="75"/>
  <c r="L32" i="84"/>
  <c r="M29" i="75"/>
  <c r="L31" i="84"/>
  <c r="M24" i="75"/>
  <c r="L26" i="84"/>
  <c r="M23" i="75"/>
  <c r="L25" i="84"/>
  <c r="M22" i="75"/>
  <c r="L24" i="84"/>
  <c r="M21" i="75"/>
  <c r="L23" i="84"/>
  <c r="M16" i="75"/>
  <c r="L18" i="84"/>
  <c r="M15" i="75"/>
  <c r="L17" i="84"/>
  <c r="M14" i="75"/>
  <c r="L16" i="84"/>
  <c r="M13" i="75"/>
  <c r="L15" i="84"/>
  <c r="L40" i="75"/>
  <c r="K42" i="84"/>
  <c r="L38" i="75"/>
  <c r="K40" i="84"/>
  <c r="L32" i="75"/>
  <c r="K34" i="84"/>
  <c r="L30" i="75"/>
  <c r="K32" i="84"/>
  <c r="L24" i="75"/>
  <c r="K26" i="84"/>
  <c r="L22" i="75"/>
  <c r="K24" i="84"/>
  <c r="J43" i="75"/>
  <c r="I45" i="84"/>
  <c r="J39" i="75"/>
  <c r="I41" i="84"/>
  <c r="J33" i="75"/>
  <c r="I35" i="84"/>
  <c r="J27" i="75"/>
  <c r="I29" i="84"/>
  <c r="J17" i="75"/>
  <c r="I19" i="84"/>
  <c r="J11" i="75"/>
  <c r="I13" i="84"/>
  <c r="H46" i="75"/>
  <c r="G48" i="84"/>
  <c r="H40" i="75"/>
  <c r="G42" i="84"/>
  <c r="H38" i="75"/>
  <c r="G40" i="84"/>
  <c r="H32" i="75"/>
  <c r="G34" i="84"/>
  <c r="H30" i="75"/>
  <c r="G32" i="84"/>
  <c r="H24" i="75"/>
  <c r="G26" i="84"/>
  <c r="H22" i="75"/>
  <c r="G24" i="84"/>
  <c r="H16" i="75"/>
  <c r="G18" i="84"/>
  <c r="H14" i="75"/>
  <c r="G16" i="84"/>
  <c r="F43" i="75"/>
  <c r="E45" i="84"/>
  <c r="F39" i="75"/>
  <c r="E41" i="84"/>
  <c r="F33" i="75"/>
  <c r="E35" i="84"/>
  <c r="F27" i="75"/>
  <c r="E29" i="84"/>
  <c r="F23" i="75"/>
  <c r="E25" i="84"/>
  <c r="F17" i="75"/>
  <c r="E19" i="84"/>
  <c r="Q46" i="84"/>
  <c r="P46" i="84"/>
  <c r="Q42" i="84"/>
  <c r="P42" i="84"/>
  <c r="Q38" i="84"/>
  <c r="P38" i="84"/>
  <c r="Q34" i="84"/>
  <c r="P34" i="84"/>
  <c r="Q30" i="84"/>
  <c r="P30" i="84"/>
  <c r="Q26" i="84"/>
  <c r="P26" i="84"/>
  <c r="Q22" i="84"/>
  <c r="P22" i="84"/>
  <c r="E17" i="75"/>
  <c r="D19" i="84"/>
  <c r="E15" i="75"/>
  <c r="D17" i="84"/>
  <c r="E14" i="75"/>
  <c r="D16" i="84"/>
  <c r="L15" i="75"/>
  <c r="K17" i="84"/>
  <c r="L16" i="75"/>
  <c r="K18" i="84"/>
  <c r="L14" i="75"/>
  <c r="K16" i="84"/>
  <c r="F16" i="75"/>
  <c r="E18"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D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BC51" i="57" s="1"/>
  <c r="FG43" i="57"/>
  <c r="BC43" i="57" s="1"/>
  <c r="FJ35" i="57"/>
  <c r="FG30" i="57"/>
  <c r="BC30" i="57" s="1"/>
  <c r="FJ27" i="57"/>
  <c r="FG19" i="57"/>
  <c r="FJ17" i="58"/>
  <c r="BD17" i="58" s="1"/>
  <c r="FG41" i="57"/>
  <c r="BC41" i="57" s="1"/>
  <c r="FG31" i="57"/>
  <c r="FG23" i="57"/>
  <c r="BD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35" i="57"/>
  <c r="BC27" i="57"/>
  <c r="BD27" i="57"/>
  <c r="BC44" i="57"/>
  <c r="BC39" i="57"/>
  <c r="BD39" i="57"/>
  <c r="BC53" i="57"/>
  <c r="BD53" i="57"/>
  <c r="BC29" i="57"/>
  <c r="BD29" i="57"/>
  <c r="BC47" i="57"/>
  <c r="BD47" i="57"/>
  <c r="BD56" i="57"/>
  <c r="BC56" i="57"/>
  <c r="BD40" i="57"/>
  <c r="BC40" i="57"/>
  <c r="BC49" i="57"/>
  <c r="BD49" i="57"/>
  <c r="BD41" i="57"/>
  <c r="BD33" i="57"/>
  <c r="BC55" i="57"/>
  <c r="BD55" i="57"/>
  <c r="BC19" i="57"/>
  <c r="BD19" i="57"/>
  <c r="BC45" i="57"/>
  <c r="BD45" i="57"/>
  <c r="BC21" i="57"/>
  <c r="BD21" i="57"/>
  <c r="BC31" i="57"/>
  <c r="BD31"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16" i="84" l="1"/>
  <c r="Q17" i="84"/>
  <c r="E48" i="75"/>
  <c r="Q25" i="84"/>
  <c r="P25" i="84"/>
  <c r="Q33" i="84"/>
  <c r="P33" i="84"/>
  <c r="Q41" i="84"/>
  <c r="P41" i="84"/>
  <c r="Q49" i="84"/>
  <c r="P49" i="84"/>
  <c r="Q21" i="84"/>
  <c r="P21" i="84"/>
  <c r="Q29" i="84"/>
  <c r="P29" i="84"/>
  <c r="Q37" i="84"/>
  <c r="P37" i="84"/>
  <c r="Q45" i="84"/>
  <c r="P45" i="84"/>
  <c r="Q20" i="84"/>
  <c r="P20" i="84"/>
  <c r="Q24" i="84"/>
  <c r="P24" i="84"/>
  <c r="Q28" i="84"/>
  <c r="P28" i="84"/>
  <c r="Q32" i="84"/>
  <c r="P32" i="84"/>
  <c r="Q36" i="84"/>
  <c r="P36" i="84"/>
  <c r="Q40" i="84"/>
  <c r="P40" i="84"/>
  <c r="Q44" i="84"/>
  <c r="P44" i="84"/>
  <c r="Q48" i="84"/>
  <c r="P48" i="84"/>
  <c r="Q23" i="84"/>
  <c r="P23" i="84"/>
  <c r="Q27" i="84"/>
  <c r="P27" i="84"/>
  <c r="Q31" i="84"/>
  <c r="P31" i="84"/>
  <c r="Q35" i="84"/>
  <c r="P35" i="84"/>
  <c r="Q39" i="84"/>
  <c r="P39" i="84"/>
  <c r="Q43" i="84"/>
  <c r="P43" i="84"/>
  <c r="Q47" i="84"/>
  <c r="P47" i="84"/>
  <c r="BD51" i="57"/>
  <c r="BC23" i="57"/>
  <c r="BD25" i="57"/>
  <c r="BC26" i="57"/>
  <c r="E49" i="75"/>
  <c r="E50" i="75"/>
  <c r="Q19" i="84"/>
  <c r="P19" i="84"/>
  <c r="P17" i="84"/>
  <c r="P16"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<sst xmlns="http://schemas.openxmlformats.org/spreadsheetml/2006/main" count="3098" uniqueCount="569">
  <si>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</si>
  <si>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</si>
  <si>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</si>
  <si>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</si>
  <si>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</si>
  <si>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</si>
  <si>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</si>
  <si>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</si>
  <si>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</si>
  <si>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</si>
  <si>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</si>
  <si>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</si>
  <si>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</si>
  <si>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</si>
  <si>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</si>
  <si>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</si>
  <si>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</si>
  <si>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</si>
  <si>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</si>
  <si>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</si>
  <si>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</si>
  <si>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</si>
  <si>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</si>
  <si>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</si>
  <si>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</si>
  <si>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</si>
  <si>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</si>
  <si>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</si>
  <si>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</si>
  <si>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</si>
  <si>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</si>
  <si>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</si>
  <si>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</si>
  <si>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</si>
  <si>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</si>
  <si>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</si>
  <si>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</si>
  <si>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</si>
  <si>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</si>
  <si>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</si>
  <si>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</si>
  <si>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</si>
  <si>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</si>
  <si>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</si>
  <si>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</si>
  <si>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</si>
  <si>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</si>
  <si>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</si>
  <si>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</si>
  <si>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</si>
  <si>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</si>
  <si>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</si>
  <si>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</si>
  <si>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</si>
  <si>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</si>
  <si>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</si>
  <si>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</si>
  <si>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</si>
  <si>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</si>
  <si>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</si>
  <si>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</si>
  <si>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</si>
  <si>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</si>
  <si>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</si>
  <si>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</si>
  <si>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</si>
  <si>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</si>
  <si>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</si>
  <si>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</si>
  <si>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</si>
  <si>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</si>
  <si>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</si>
  <si>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</si>
  <si>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</si>
  <si>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</si>
  <si>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</si>
  <si>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</si>
  <si>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</si>
  <si>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</si>
  <si>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</si>
  <si>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</si>
  <si>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</si>
  <si>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</si>
  <si>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</si>
  <si>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</si>
  <si>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</si>
  <si>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</si>
  <si>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</si>
  <si>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</si>
  <si>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</si>
  <si>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</si>
  <si>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</si>
  <si>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</si>
  <si>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</si>
  <si>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</si>
  <si>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</si>
  <si>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</si>
  <si>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</si>
  <si>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</si>
  <si>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</si>
  <si>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</si>
  <si>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</si>
  <si>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</si>
  <si>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</si>
  <si>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</si>
  <si>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</si>
  <si>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</si>
  <si>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</si>
  <si>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</si>
  <si>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</si>
  <si>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</si>
  <si>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</si>
  <si>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</si>
  <si>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</si>
  <si>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</si>
  <si>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</si>
  <si>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</si>
  <si>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</si>
  <si>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</si>
  <si>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</si>
  <si>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</si>
  <si>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</si>
  <si>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</si>
  <si>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</si>
  <si>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</si>
  <si>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</si>
  <si>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</si>
  <si>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</si>
  <si>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</si>
  <si>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</si>
  <si>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</si>
  <si>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</si>
  <si>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</si>
  <si>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</si>
  <si>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</si>
  <si>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</si>
  <si>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</si>
  <si>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</si>
  <si>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</si>
  <si>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</si>
  <si>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</si>
  <si>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</si>
  <si>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</si>
  <si>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</si>
  <si>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</si>
  <si>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</si>
  <si>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</si>
  <si>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</si>
  <si>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</si>
  <si>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</si>
  <si>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</si>
  <si>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</si>
  <si>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</si>
  <si>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</si>
  <si>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</si>
  <si>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</si>
  <si>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</si>
  <si>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</si>
  <si>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</si>
  <si>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</si>
  <si>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</si>
  <si>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</si>
  <si>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</si>
  <si>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</si>
  <si>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</si>
  <si>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</si>
  <si>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</si>
  <si>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</si>
  <si>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</si>
  <si>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</si>
  <si>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</si>
  <si>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</si>
  <si>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</si>
  <si>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</si>
  <si>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</si>
  <si>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</si>
  <si>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</si>
  <si>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</si>
  <si>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</si>
  <si>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</si>
  <si>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</si>
  <si>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</si>
  <si>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</si>
  <si>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</si>
  <si>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</si>
  <si>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</si>
  <si>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</si>
  <si>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</si>
  <si>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</si>
  <si>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</si>
  <si>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</si>
  <si>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</si>
  <si>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</si>
  <si>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</si>
  <si>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</si>
  <si>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</si>
  <si>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</si>
  <si>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</si>
  <si>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</si>
  <si>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</si>
  <si>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</si>
  <si>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</si>
  <si>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</si>
  <si>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</si>
  <si>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</si>
  <si>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</si>
  <si>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</si>
  <si>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</si>
  <si>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</si>
  <si>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</si>
  <si>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</si>
  <si>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</si>
  <si>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</si>
  <si>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</si>
  <si>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</si>
  <si>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</si>
  <si>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</si>
  <si>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</si>
  <si>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</si>
  <si>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</si>
  <si>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</si>
  <si>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</si>
  <si>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</si>
  <si>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</si>
  <si>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</si>
  <si>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</si>
  <si>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</si>
  <si>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</si>
  <si>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</si>
  <si>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</si>
  <si>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</si>
  <si>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</si>
  <si>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</si>
  <si>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</si>
  <si>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</si>
  <si>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</si>
  <si>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</si>
  <si>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</si>
  <si>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</si>
  <si>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</si>
  <si>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</si>
  <si>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</si>
  <si>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</si>
  <si>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</si>
  <si>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</si>
  <si>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</si>
  <si>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</si>
  <si>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</si>
  <si>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</si>
  <si>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</si>
  <si>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</si>
  <si>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</si>
  <si>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</si>
  <si>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</si>
  <si>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</si>
  <si>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</si>
  <si>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</si>
  <si>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</si>
  <si>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</si>
  <si>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</si>
  <si>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</si>
  <si>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</si>
  <si>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</si>
  <si>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</si>
  <si>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</si>
  <si>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</si>
  <si>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</si>
  <si>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</si>
  <si>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</si>
  <si>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</si>
  <si>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</si>
  <si>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</si>
  <si>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</si>
  <si>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</si>
  <si>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</si>
  <si>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</si>
  <si>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</si>
  <si>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</si>
  <si>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</si>
  <si>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</si>
  <si>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</si>
  <si>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</si>
  <si>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</si>
  <si>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</si>
  <si>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</si>
  <si>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</si>
  <si>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</si>
  <si>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</si>
  <si>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</si>
  <si>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</si>
  <si>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</si>
  <si>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</si>
  <si>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</si>
  <si>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</si>
  <si>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</si>
  <si>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</si>
  <si>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</si>
  <si>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</si>
  <si>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</si>
  <si>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</si>
  <si>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</si>
  <si>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</si>
  <si>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</si>
  <si>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</si>
  <si>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</si>
  <si>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</si>
  <si>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</si>
  <si>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</si>
  <si>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</si>
  <si>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</si>
  <si>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</si>
  <si>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</si>
  <si>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</si>
  <si>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</si>
  <si>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</si>
  <si>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</si>
  <si>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</si>
  <si>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</si>
  <si>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</si>
  <si>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</si>
  <si>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</si>
  <si>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</si>
  <si>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</si>
  <si>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</si>
  <si>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</si>
  <si>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</si>
  <si>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</si>
  <si>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</si>
  <si>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</si>
  <si>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</si>
  <si>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</si>
  <si>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</si>
  <si>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</si>
  <si>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</si>
  <si>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</si>
  <si>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</si>
  <si>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</si>
  <si>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</si>
  <si>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</si>
  <si>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</si>
  <si>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</si>
  <si>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</si>
  <si>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</si>
  <si>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</si>
  <si>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</si>
  <si>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</si>
  <si>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Kec. Way Lima</t>
  </si>
  <si>
    <t>Kab. Pringsewu</t>
  </si>
  <si>
    <t>UPTD SMPN 19 PESAWARAN</t>
  </si>
  <si>
    <t>Sukadadi</t>
  </si>
  <si>
    <t>Kec. Gedung Tataan</t>
  </si>
  <si>
    <t>UPT SMP NEGERI 1 GADING REJO</t>
  </si>
  <si>
    <t xml:space="preserve"> </t>
  </si>
  <si>
    <t>Karyawan Swasta</t>
  </si>
  <si>
    <t>UPT SMP NEGERI 3 GADINGREJO</t>
  </si>
  <si>
    <t>Desa/Kel. Tulung Agung</t>
  </si>
  <si>
    <t>UPTD SMPN 7 PESAWARAN</t>
  </si>
  <si>
    <t>SMP MUHAMADIYAH GEDONG TATAAN</t>
  </si>
  <si>
    <t>UPTD SMPN 30 PESAWARAN</t>
  </si>
  <si>
    <t>Lainnya</t>
  </si>
  <si>
    <t>Pampangan</t>
  </si>
  <si>
    <t>Cipadang</t>
  </si>
  <si>
    <t>Sukaraja</t>
  </si>
  <si>
    <t>WONODADI</t>
  </si>
  <si>
    <t>Desa/Kel. Wonodadi</t>
  </si>
  <si>
    <t>Kalirejo</t>
  </si>
  <si>
    <t xml:space="preserve">NIS </t>
  </si>
  <si>
    <t>NAMA SISWA</t>
  </si>
  <si>
    <t>TANDA TANGAN</t>
  </si>
  <si>
    <t>Wali Kelas,</t>
  </si>
  <si>
    <t>LEGER</t>
  </si>
  <si>
    <t>MATA PELAJARAN</t>
  </si>
  <si>
    <t>JUMLAH NILAI</t>
  </si>
  <si>
    <t>RATA - RATA NILAI</t>
  </si>
  <si>
    <t>RANK</t>
  </si>
  <si>
    <t>Alfa</t>
  </si>
  <si>
    <t>SKM</t>
  </si>
  <si>
    <t>Romanti, S.Pd.</t>
  </si>
  <si>
    <t>0091753778</t>
  </si>
  <si>
    <t>Alfi Nur Fuad</t>
  </si>
  <si>
    <t>Pujorahayu</t>
  </si>
  <si>
    <t>Sangubanyu</t>
  </si>
  <si>
    <t>Wahono</t>
  </si>
  <si>
    <t>Jumiatun</t>
  </si>
  <si>
    <t>Lumbirejo</t>
  </si>
  <si>
    <t>0082469600</t>
  </si>
  <si>
    <t>ARDIAN SAPUTRA</t>
  </si>
  <si>
    <t>Margoyoso</t>
  </si>
  <si>
    <t>Jln. Margoyoso I</t>
  </si>
  <si>
    <t>Suhardi</t>
  </si>
  <si>
    <t>Rahayu Meni Meliyati</t>
  </si>
  <si>
    <t>Desa/Kel. Mataram</t>
  </si>
  <si>
    <t>SUHARDI</t>
  </si>
  <si>
    <t>0081924647</t>
  </si>
  <si>
    <t>ARGA CELSA SAPUTRA</t>
  </si>
  <si>
    <t>Tulung Agung</t>
  </si>
  <si>
    <t>Wasiran</t>
  </si>
  <si>
    <t>Minarsih</t>
  </si>
  <si>
    <t>0103279135</t>
  </si>
  <si>
    <t>ARIF SUBHIANSYAH</t>
  </si>
  <si>
    <t>Jl. Raya Kedondong</t>
  </si>
  <si>
    <t>HAMSORI UDING</t>
  </si>
  <si>
    <t>NILAWATI</t>
  </si>
  <si>
    <t>HAMSORI UDIN</t>
  </si>
  <si>
    <t>UPTD SMPN 16 PESAWARAN</t>
  </si>
  <si>
    <t>0083490897</t>
  </si>
  <si>
    <t>ASMAH WATI</t>
  </si>
  <si>
    <t>P</t>
  </si>
  <si>
    <t>BREBES</t>
  </si>
  <si>
    <t>HERIYANTO</t>
  </si>
  <si>
    <t>TRIYANI</t>
  </si>
  <si>
    <t>Desa/Kel. Kediri</t>
  </si>
  <si>
    <t>BAYU IRAWAN</t>
  </si>
  <si>
    <t>0108527357</t>
  </si>
  <si>
    <t>BENNY ALFARIZI</t>
  </si>
  <si>
    <t>ANSORI. A</t>
  </si>
  <si>
    <t>TURSINI</t>
  </si>
  <si>
    <t>ANSORI</t>
  </si>
  <si>
    <t>SUSANTI</t>
  </si>
  <si>
    <t>0099794479</t>
  </si>
  <si>
    <t>DIMAS DONI PRATAMA</t>
  </si>
  <si>
    <t>PRING SEWU</t>
  </si>
  <si>
    <t>SMPN SATU ATAP SUKAMAJU</t>
  </si>
  <si>
    <t>Sangu Banyu</t>
  </si>
  <si>
    <t>PUJIYANTO</t>
  </si>
  <si>
    <t>AYU IKA RAHMAWATI</t>
  </si>
  <si>
    <t>Desa/Kel. Lumbi Rejo</t>
  </si>
  <si>
    <t>Romadoni</t>
  </si>
  <si>
    <t>0097451744</t>
  </si>
  <si>
    <t>FERDI ANDRIANSAH</t>
  </si>
  <si>
    <t>TANGGAMUS</t>
  </si>
  <si>
    <t>Supriyanto</t>
  </si>
  <si>
    <t>Kustianti</t>
  </si>
  <si>
    <t>Desa/Kel. Gading Rejo</t>
  </si>
  <si>
    <t>0089891825</t>
  </si>
  <si>
    <t>HERIOS DWI PRAYOGA</t>
  </si>
  <si>
    <t>Tulung agung</t>
  </si>
  <si>
    <t>Edi prayitno</t>
  </si>
  <si>
    <t>Sukarsih</t>
  </si>
  <si>
    <t>Pedagang Kecil</t>
  </si>
  <si>
    <t>0082262261</t>
  </si>
  <si>
    <t>HIZQI IQBAL WIJAYA</t>
  </si>
  <si>
    <t>TULUNGAGUNG</t>
  </si>
  <si>
    <t>PUJI WIDODO</t>
  </si>
  <si>
    <t>LINA SETIANA</t>
  </si>
  <si>
    <t>0087320986</t>
  </si>
  <si>
    <t>IQBAL IDFI DIOLINO</t>
  </si>
  <si>
    <t>Sugiri</t>
  </si>
  <si>
    <t>Suminah</t>
  </si>
  <si>
    <t>0087709308</t>
  </si>
  <si>
    <t>Tulung agung I</t>
  </si>
  <si>
    <t>Pamuji</t>
  </si>
  <si>
    <t>Suharni</t>
  </si>
  <si>
    <t>0086954753</t>
  </si>
  <si>
    <t>M. HERBI MANSYAH ASSHEBIL</t>
  </si>
  <si>
    <t>ZAELANI HAMDAN</t>
  </si>
  <si>
    <t>MUSDALIFAH</t>
  </si>
  <si>
    <t>0087059588</t>
  </si>
  <si>
    <t>MUHAMMAD FAREL FAUZAN</t>
  </si>
  <si>
    <t>MUHAMMAD FANANI</t>
  </si>
  <si>
    <t>SUMARNI</t>
  </si>
  <si>
    <t>3102432859</t>
  </si>
  <si>
    <t>MUHAMMAD FIKIH CAHYA</t>
  </si>
  <si>
    <t>PAMPANGAN</t>
  </si>
  <si>
    <t>ALIYUDIN</t>
  </si>
  <si>
    <t>MASAMAH</t>
  </si>
  <si>
    <t>0071343871</t>
  </si>
  <si>
    <t>MUHAMMAD HAJIANSYAH</t>
  </si>
  <si>
    <t>SUKAMAJU</t>
  </si>
  <si>
    <t>EDI</t>
  </si>
  <si>
    <t>SRI WAHYUNI</t>
  </si>
  <si>
    <t>Desa/Kel. Waylayap</t>
  </si>
  <si>
    <t>0098788706</t>
  </si>
  <si>
    <t>MUHAMMAD SAPUTRA</t>
  </si>
  <si>
    <t>TANGERANG</t>
  </si>
  <si>
    <t>UPT SMP NEGERI 2 GADINGREJO</t>
  </si>
  <si>
    <t>JLN SARIBUMI</t>
  </si>
  <si>
    <t>DARYONO</t>
  </si>
  <si>
    <t>MAMI ROHAYATI</t>
  </si>
  <si>
    <t>WATES SELATAN</t>
  </si>
  <si>
    <t>0095887043</t>
  </si>
  <si>
    <t>RAGIL LLIMA</t>
  </si>
  <si>
    <t>TEGALSARI</t>
  </si>
  <si>
    <t>TASIKO</t>
  </si>
  <si>
    <t>YULI</t>
  </si>
  <si>
    <t>3097965778</t>
  </si>
  <si>
    <t>REKSI RAMADHAN</t>
  </si>
  <si>
    <t>WAYLAYAP</t>
  </si>
  <si>
    <t>WAY LAYAP</t>
  </si>
  <si>
    <t>PADIL</t>
  </si>
  <si>
    <t>SAFTARITA</t>
  </si>
  <si>
    <t>Way Layap</t>
  </si>
  <si>
    <t>0099868780</t>
  </si>
  <si>
    <t>REZA KHOLISFATUL</t>
  </si>
  <si>
    <t>WAY HARONG</t>
  </si>
  <si>
    <t>SINDANG GARUT</t>
  </si>
  <si>
    <t>Nurkholis</t>
  </si>
  <si>
    <t>RENI SEPTIANA</t>
  </si>
  <si>
    <t>0096309941</t>
  </si>
  <si>
    <t>RIDHO TAUFIQ HIDAYAT</t>
  </si>
  <si>
    <t>SUKOREJO</t>
  </si>
  <si>
    <t>UNTUNG</t>
  </si>
  <si>
    <t>RASIYEM</t>
  </si>
  <si>
    <t>0096869009</t>
  </si>
  <si>
    <t>Riffan Maulana</t>
  </si>
  <si>
    <t>Jl. PTPN VII Way Lima</t>
  </si>
  <si>
    <t>Nasib</t>
  </si>
  <si>
    <t>Sunarti</t>
  </si>
  <si>
    <t>0092850665</t>
  </si>
  <si>
    <t>RINDYANI TUNGGA DEWI</t>
  </si>
  <si>
    <t>SIMBARETNO</t>
  </si>
  <si>
    <t>UPTD SMPN 31 PESAWARAN</t>
  </si>
  <si>
    <t>Simbaretno</t>
  </si>
  <si>
    <t>SUWARSUM</t>
  </si>
  <si>
    <t>ROSIDA</t>
  </si>
  <si>
    <t>TANJUNGREJO</t>
  </si>
  <si>
    <t>3101993650</t>
  </si>
  <si>
    <t>RIZIK ABDILAH</t>
  </si>
  <si>
    <t>Sukadamai</t>
  </si>
  <si>
    <t>MASNA</t>
  </si>
  <si>
    <t>AMINAH</t>
  </si>
  <si>
    <t>0089912585</t>
  </si>
  <si>
    <t>RIZKI PUTRA PRATAMA</t>
  </si>
  <si>
    <t>EKO SUSANTO</t>
  </si>
  <si>
    <t>SUKRISNA</t>
  </si>
  <si>
    <t>0089433584</t>
  </si>
  <si>
    <t>RIZKY RAMADHAN</t>
  </si>
  <si>
    <t>SUKAMULYA</t>
  </si>
  <si>
    <t>WAGIMIN</t>
  </si>
  <si>
    <t>TURSIYAH</t>
  </si>
  <si>
    <t>0071812379</t>
  </si>
  <si>
    <t>SEPTIAWAN PRATAMA</t>
  </si>
  <si>
    <t>SUMEDI</t>
  </si>
  <si>
    <t>SRI MULIATI</t>
  </si>
  <si>
    <t>SUKADADI</t>
  </si>
  <si>
    <t>ADI WIJAYA</t>
  </si>
  <si>
    <t>0109960102</t>
  </si>
  <si>
    <t>SETIAWAN RAMADHAN ALBANI</t>
  </si>
  <si>
    <t>WAWAN TRIWIBOWO</t>
  </si>
  <si>
    <t>ROHATI</t>
  </si>
  <si>
    <t>0092324089</t>
  </si>
  <si>
    <t>SURYA AFFANDI</t>
  </si>
  <si>
    <t>Jalan Branti Raya</t>
  </si>
  <si>
    <t>Suryadi</t>
  </si>
  <si>
    <t>Ike Desti Winarti</t>
  </si>
  <si>
    <t>0086536442</t>
  </si>
  <si>
    <t>WIKI HANDOKO</t>
  </si>
  <si>
    <t>Ngatimin</t>
  </si>
  <si>
    <t>Jumirah</t>
  </si>
  <si>
    <t>Gadingrejo, 13 Juni 2025</t>
  </si>
  <si>
    <t>Galih Saputra</t>
  </si>
  <si>
    <t>0091786332</t>
  </si>
  <si>
    <t>WONOSARI</t>
  </si>
  <si>
    <t>Wonosari 1</t>
  </si>
  <si>
    <t>Joko Soleman</t>
  </si>
  <si>
    <t>Mujinah</t>
  </si>
  <si>
    <t>Wonosari 2</t>
  </si>
  <si>
    <t>Poncokresno</t>
  </si>
  <si>
    <t>Khoirul Anam</t>
  </si>
  <si>
    <t>0083362789</t>
  </si>
  <si>
    <t>MUHAMMAD ALGA FIKI</t>
  </si>
  <si>
    <t>PANCA WARNA</t>
  </si>
  <si>
    <t>MESRAN</t>
  </si>
  <si>
    <t>TUSMIYATI</t>
  </si>
  <si>
    <t>Jaringan Komputer dan Internet</t>
  </si>
  <si>
    <t>Algoritme Pemerograman dan Praktik Lintas Bidang</t>
  </si>
  <si>
    <t>Analisis data dan dampak sosial infromatika</t>
  </si>
  <si>
    <t>Algoritme pemerograman dan praktuk lintas bidang</t>
  </si>
  <si>
    <t>Analisis data dan dampak sosial informatika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</si>
</sst>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13"/>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x14ac:dyDescent="0.25">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topLeftCell="A5" workbookViewId="0">
      <selection activeCell="G19" sqref="G19:I20"/>
    </sheetView>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x14ac:dyDescent="0.25">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x14ac:dyDescent="0.25">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x14ac:dyDescent="0.25">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x14ac:dyDescent="0.25">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x14ac:dyDescent="0.25">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election activeCell="D10" sqref="D10:N10"/>
    </sheetView>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x14ac:dyDescent="0.25">
      <c r="A8" s="5"/>
      <c r="B8" s="3"/>
      <c r="C8" s="29">
        <v>1</v>
      </c>
      <c r="D8" s="346" t="s">
        <v>564</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x14ac:dyDescent="0.25">
      <c r="A9" s="5"/>
      <c r="B9" s="3"/>
      <c r="C9" s="29">
        <v>2</v>
      </c>
      <c r="D9" s="346" t="s">
        <v>565</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x14ac:dyDescent="0.25">
      <c r="A10" s="5"/>
      <c r="B10" s="3"/>
      <c r="C10" s="29">
        <v>3</v>
      </c>
      <c r="D10" s="346" t="s">
        <v>566</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G19" sqref="G19:I20"/>
    </sheetView>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56" t="str">
        <f>INTRAKURIKULER!$D$9</f>
        <v>Pendidikan Agama dan Budi Pekerti</v>
      </c>
      <c r="D7" s="356"/>
      <c r="E7" s="356"/>
      <c r="F7" s="1"/>
      <c r="G7" s="350" t="str">
        <f>INTRAKURIKULER!D14</f>
        <v>Seni Budaya</v>
      </c>
      <c r="H7" s="351"/>
      <c r="I7" s="352"/>
      <c r="J7" s="1"/>
      <c r="K7" s="350" t="str">
        <f>INTRAKURIKULER!D19</f>
        <v>Projek Ilmu Pengetahuan Alam dan Sosial</v>
      </c>
      <c r="L7" s="351"/>
      <c r="M7" s="352"/>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0" t="str">
        <f>INTRAKURIKULER!$D$10</f>
        <v>Pendidikan Pancasila</v>
      </c>
      <c r="D10" s="351"/>
      <c r="E10" s="352"/>
      <c r="F10" s="1"/>
      <c r="G10" s="350" t="str">
        <f>INTRAKURIKULER!D15</f>
        <v>Muatan Lokal</v>
      </c>
      <c r="H10" s="351"/>
      <c r="I10" s="352"/>
      <c r="J10" s="1"/>
      <c r="K10" s="350" t="str">
        <f>INTRAKURIKULER!D20</f>
        <v>Dasar-dasar Program Keahlian</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0" t="str">
        <f>INTRAKURIKULER!$D$11</f>
        <v>Bahasa Indonesia</v>
      </c>
      <c r="D13" s="351"/>
      <c r="E13" s="352"/>
      <c r="F13" s="1"/>
      <c r="G13" s="350" t="str">
        <f>INTRAKURIKULER!D16</f>
        <v>Matematika</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0" t="str">
        <f>INTRAKURIKULER!$D$12</f>
        <v>Pendidikan Jasmani Olahraga dan Kesehatan</v>
      </c>
      <c r="D16" s="351"/>
      <c r="E16" s="352"/>
      <c r="F16" s="1"/>
      <c r="G16" s="350" t="str">
        <f>INTRAKURIKULER!D17</f>
        <v>Bahasa Inggris</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0" t="str">
        <f>INTRAKURIKULER!$D$13</f>
        <v>Sejarah</v>
      </c>
      <c r="D19" s="351"/>
      <c r="E19" s="352"/>
      <c r="F19" s="1"/>
      <c r="G19" s="350" t="str">
        <f>INTRAKURIKULER!D18</f>
        <v>Informatika</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election activeCell="D10" sqref="D10:N10"/>
    </sheetView>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6" t="s">
        <v>564</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6" t="s">
        <v>567</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6" t="s">
        <v>568</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topLeftCell="A3" workbookViewId="0">
      <selection activeCell="G20" sqref="G20:I21"/>
    </sheetView>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110</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56" t="str">
        <f>INTRAKURIKULER!$D$9</f>
        <v>Pendidikan Agama dan Budi Pekerti</v>
      </c>
      <c r="D8" s="356"/>
      <c r="E8" s="356"/>
      <c r="F8" s="1"/>
      <c r="G8" s="350" t="str">
        <f>INTRAKURIKULER!D14</f>
        <v>Seni Budaya</v>
      </c>
      <c r="H8" s="351"/>
      <c r="I8" s="352"/>
      <c r="J8" s="1"/>
      <c r="K8" s="350" t="str">
        <f>INTRAKURIKULER!D19</f>
        <v>Projek Ilmu Pengetahuan Alam dan Sosial</v>
      </c>
      <c r="L8" s="351"/>
      <c r="M8" s="352"/>
      <c r="N8" s="1"/>
      <c r="O8" s="1"/>
      <c r="P8" s="2"/>
    </row>
    <row r="9" spans="1:16" x14ac:dyDescent="0.25">
      <c r="A9" s="2"/>
      <c r="B9" s="1"/>
      <c r="C9" s="356"/>
      <c r="D9" s="356"/>
      <c r="E9" s="356"/>
      <c r="F9" s="1"/>
      <c r="G9" s="353"/>
      <c r="H9" s="354"/>
      <c r="I9" s="355"/>
      <c r="J9" s="1"/>
      <c r="K9" s="353"/>
      <c r="L9" s="354"/>
      <c r="M9" s="355"/>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0" t="str">
        <f>INTRAKURIKULER!$D$10</f>
        <v>Pendidikan Pancasila</v>
      </c>
      <c r="D11" s="351"/>
      <c r="E11" s="352"/>
      <c r="F11" s="1"/>
      <c r="G11" s="350" t="str">
        <f>INTRAKURIKULER!D15</f>
        <v>Muatan Lokal</v>
      </c>
      <c r="H11" s="351"/>
      <c r="I11" s="352"/>
      <c r="J11" s="1"/>
      <c r="K11" s="350" t="str">
        <f>INTRAKURIKULER!D20</f>
        <v>Dasar-dasar Program Keahlian</v>
      </c>
      <c r="L11" s="351"/>
      <c r="M11" s="352"/>
      <c r="N11" s="1"/>
      <c r="O11" s="1"/>
      <c r="P11" s="2"/>
    </row>
    <row r="12" spans="1:16" x14ac:dyDescent="0.25">
      <c r="A12" s="2"/>
      <c r="B12" s="1"/>
      <c r="C12" s="353"/>
      <c r="D12" s="354"/>
      <c r="E12" s="355"/>
      <c r="F12" s="1"/>
      <c r="G12" s="353"/>
      <c r="H12" s="354"/>
      <c r="I12" s="355"/>
      <c r="J12" s="1"/>
      <c r="K12" s="353"/>
      <c r="L12" s="354"/>
      <c r="M12" s="355"/>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0" t="str">
        <f>INTRAKURIKULER!$D$11</f>
        <v>Bahasa Indonesia</v>
      </c>
      <c r="D14" s="351"/>
      <c r="E14" s="352"/>
      <c r="F14" s="1"/>
      <c r="G14" s="350" t="str">
        <f>INTRAKURIKULER!D16</f>
        <v>Matematika</v>
      </c>
      <c r="H14" s="351"/>
      <c r="I14" s="352"/>
      <c r="J14" s="1"/>
      <c r="K14" s="350">
        <f>INTRAKURIKULER!D21</f>
        <v>0</v>
      </c>
      <c r="L14" s="351"/>
      <c r="M14" s="352"/>
      <c r="N14" s="1"/>
      <c r="O14" s="1"/>
      <c r="P14" s="2"/>
    </row>
    <row r="15" spans="1:16" x14ac:dyDescent="0.25">
      <c r="A15" s="2"/>
      <c r="B15" s="1"/>
      <c r="C15" s="353"/>
      <c r="D15" s="354"/>
      <c r="E15" s="355"/>
      <c r="F15" s="1"/>
      <c r="G15" s="353"/>
      <c r="H15" s="354"/>
      <c r="I15" s="355"/>
      <c r="J15" s="1"/>
      <c r="K15" s="353"/>
      <c r="L15" s="354"/>
      <c r="M15" s="355"/>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0" t="str">
        <f>INTRAKURIKULER!$D$12</f>
        <v>Pendidikan Jasmani Olahraga dan Kesehatan</v>
      </c>
      <c r="D17" s="351"/>
      <c r="E17" s="352"/>
      <c r="F17" s="1"/>
      <c r="G17" s="350" t="str">
        <f>INTRAKURIKULER!D17</f>
        <v>Bahasa Inggris</v>
      </c>
      <c r="H17" s="351"/>
      <c r="I17" s="352"/>
      <c r="J17" s="1"/>
      <c r="K17" s="350">
        <f>INTRAKURIKULER!D22</f>
        <v>0</v>
      </c>
      <c r="L17" s="351"/>
      <c r="M17" s="352"/>
      <c r="N17" s="1"/>
      <c r="O17" s="1"/>
      <c r="P17" s="2"/>
    </row>
    <row r="18" spans="1:16" x14ac:dyDescent="0.25">
      <c r="A18" s="2"/>
      <c r="B18" s="1"/>
      <c r="C18" s="353"/>
      <c r="D18" s="354"/>
      <c r="E18" s="355"/>
      <c r="F18" s="1"/>
      <c r="G18" s="353"/>
      <c r="H18" s="354"/>
      <c r="I18" s="355"/>
      <c r="J18" s="1"/>
      <c r="K18" s="353"/>
      <c r="L18" s="354"/>
      <c r="M18" s="355"/>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0" t="str">
        <f>INTRAKURIKULER!$D$13</f>
        <v>Sejarah</v>
      </c>
      <c r="D20" s="351"/>
      <c r="E20" s="352"/>
      <c r="F20" s="1"/>
      <c r="G20" s="350" t="str">
        <f>INTRAKURIKULER!D18</f>
        <v>Informatika</v>
      </c>
      <c r="H20" s="351"/>
      <c r="I20" s="352"/>
      <c r="J20" s="1"/>
      <c r="K20" s="350">
        <f>INTRAKURIKULER!D23</f>
        <v>0</v>
      </c>
      <c r="L20" s="351"/>
      <c r="M20" s="352"/>
      <c r="N20" s="1"/>
      <c r="O20" s="1"/>
      <c r="P20" s="2"/>
    </row>
    <row r="21" spans="1:16" x14ac:dyDescent="0.25">
      <c r="A21" s="2"/>
      <c r="B21" s="1"/>
      <c r="C21" s="353"/>
      <c r="D21" s="354"/>
      <c r="E21" s="355"/>
      <c r="F21" s="1"/>
      <c r="G21" s="353"/>
      <c r="H21" s="354"/>
      <c r="I21" s="355"/>
      <c r="J21" s="1"/>
      <c r="K21" s="353"/>
      <c r="L21" s="354"/>
      <c r="M21" s="355"/>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1'!D8</f>
        <v>1</v>
      </c>
      <c r="F15" s="363"/>
      <c r="G15" s="363">
        <f>'TP 1'!D9</f>
        <v>2</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Arga Celsa Saputra menunjukkan pemahaman dalam </v>
      </c>
      <c r="FH19" s="44"/>
      <c r="FI19" s="44"/>
      <c r="FJ19" s="44" t="str">
        <f t="shared" si="10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Arif Subhiansyah menunjukkan pemahaman dalam </v>
      </c>
      <c r="FH20" s="44"/>
      <c r="FI20" s="44"/>
      <c r="FJ20" s="44" t="str">
        <f t="shared" si="10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Asmah Wati menunjukkan pemahaman dalam </v>
      </c>
      <c r="FH21" s="44"/>
      <c r="FI21" s="44"/>
      <c r="FJ21" s="44" t="str">
        <f t="shared" si="10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Benny Alfarizi menunjukkan pemahaman dalam </v>
      </c>
      <c r="FH22" s="44"/>
      <c r="FI22" s="44"/>
      <c r="FJ22" s="44" t="str">
        <f t="shared" si="10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Dimas Doni Pratama menunjukkan pemahaman dalam </v>
      </c>
      <c r="FH23" s="44"/>
      <c r="FI23" s="44"/>
      <c r="FJ23" s="44" t="str">
        <f t="shared" si="10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Ferdi Andriansah menunjukkan pemahaman dalam </v>
      </c>
      <c r="FH24" s="44"/>
      <c r="FI24" s="44"/>
      <c r="FJ24" s="44" t="str">
        <f t="shared" si="10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Galih Saputra menunjukkan pemahaman dalam </v>
      </c>
      <c r="FH25" s="44"/>
      <c r="FI25" s="44"/>
      <c r="FJ25" s="44" t="str">
        <f t="shared" si="10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Herios Dwi Prayoga menunjukkan pemahaman dalam </v>
      </c>
      <c r="FH26" s="44"/>
      <c r="FI26" s="44"/>
      <c r="FJ26" s="44" t="str">
        <f t="shared" si="10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Hizqi Iqbal Wijaya menunjukkan pemahaman dalam </v>
      </c>
      <c r="FH27" s="44"/>
      <c r="FI27" s="44"/>
      <c r="FJ27" s="44" t="str">
        <f t="shared" si="10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Iqbal Idfi Diolino menunjukkan pemahaman dalam </v>
      </c>
      <c r="FH28" s="44"/>
      <c r="FI28" s="44"/>
      <c r="FJ28" s="44" t="str">
        <f t="shared" si="10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Khoirul Anam menunjukkan pemahaman dalam </v>
      </c>
      <c r="FH29" s="44"/>
      <c r="FI29" s="44"/>
      <c r="FJ29" s="44" t="str">
        <f t="shared" si="10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Herbi Mansyah Asshebil menunjukkan pemahaman dalam </v>
      </c>
      <c r="FH30" s="44"/>
      <c r="FI30" s="44"/>
      <c r="FJ30" s="44" t="str">
        <f t="shared" si="10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Muhammad Alga Fiki menunjukkan pemahaman dalam </v>
      </c>
      <c r="FH31" s="44"/>
      <c r="FI31" s="44"/>
      <c r="FJ31" s="44" t="str">
        <f t="shared" si="10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Farel Fauzan menunjukkan pemahaman dalam </v>
      </c>
      <c r="FH32" s="44"/>
      <c r="FI32" s="44"/>
      <c r="FJ32" s="44" t="str">
        <f t="shared" si="10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Fikih Cahya menunjukkan pemahaman dalam </v>
      </c>
      <c r="FH33" s="44"/>
      <c r="FI33" s="44"/>
      <c r="FJ33" s="44" t="str">
        <f t="shared" si="10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Muhammad Hajiansyah menunjukkan pemahaman dalam </v>
      </c>
      <c r="FH34" s="44"/>
      <c r="FI34" s="44"/>
      <c r="FJ34" s="44" t="str">
        <f t="shared" si="10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Muhammad Saputra menunjukkan pemahaman dalam </v>
      </c>
      <c r="FH35" s="44"/>
      <c r="FI35" s="44"/>
      <c r="FJ35" s="44" t="str">
        <f t="shared" si="10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Ragil Llima menunjukkan pemahaman dalam </v>
      </c>
      <c r="FH36" s="44"/>
      <c r="FI36" s="44"/>
      <c r="FJ36" s="44" t="str">
        <f t="shared" si="10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Reksi Ramadhan menunjukkan pemahaman dalam </v>
      </c>
      <c r="FH37" s="44"/>
      <c r="FI37" s="44"/>
      <c r="FJ37" s="44" t="str">
        <f t="shared" si="10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Reza Kholisfatul menunjukkan pemahaman dalam </v>
      </c>
      <c r="FH38" s="44"/>
      <c r="FI38" s="44"/>
      <c r="FJ38" s="44" t="str">
        <f t="shared" si="10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Ridho Taufiq Hidayat menunjukkan pemahaman dalam </v>
      </c>
      <c r="FH39" s="44"/>
      <c r="FI39" s="44"/>
      <c r="FJ39" s="44" t="str">
        <f t="shared" si="10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Riffan Maulana menunjukkan pemahaman dalam </v>
      </c>
      <c r="FH40" s="44"/>
      <c r="FI40" s="44"/>
      <c r="FJ40" s="44" t="str">
        <f t="shared" si="10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Rindyani Tungga Dewi menunjukkan pemahaman dalam </v>
      </c>
      <c r="FH41" s="44"/>
      <c r="FI41" s="44"/>
      <c r="FJ41" s="44" t="str">
        <f t="shared" si="10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Rizik Abdilah menunjukkan pemahaman dalam </v>
      </c>
      <c r="FH42" s="44"/>
      <c r="FI42" s="44"/>
      <c r="FJ42" s="44" t="str">
        <f t="shared" si="10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Rizki Putra Pratama menunjukkan pemahaman dalam </v>
      </c>
      <c r="FH43" s="44"/>
      <c r="FI43" s="44"/>
      <c r="FJ43" s="44" t="str">
        <f t="shared" si="10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Rizky Ramadhan menunjukkan pemahaman dalam </v>
      </c>
      <c r="FH44" s="44"/>
      <c r="FI44" s="44"/>
      <c r="FJ44" s="44" t="str">
        <f t="shared" si="10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Septiawan Pratama menunjukkan pemahaman dalam </v>
      </c>
      <c r="FH45" s="44"/>
      <c r="FI45" s="44"/>
      <c r="FJ45" s="44" t="str">
        <f t="shared" si="10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Setiawan Ramadhan Albani menunjukkan pemahaman dalam </v>
      </c>
      <c r="FH46" s="44"/>
      <c r="FI46" s="44"/>
      <c r="FJ46" s="44" t="str">
        <f t="shared" si="10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Surya Affandi menunjukkan pemahaman dalam </v>
      </c>
      <c r="FH47" s="44"/>
      <c r="FI47" s="44"/>
      <c r="FJ47" s="44" t="str">
        <f t="shared" si="10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Wiki Handoko menunjukkan pemahaman dalam </v>
      </c>
      <c r="FH48" s="44"/>
      <c r="FI48" s="44"/>
      <c r="FJ48" s="44" t="str">
        <f t="shared" si="10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Arga Celsa Saputra menunjukkan pemahaman dalam </v>
      </c>
      <c r="FH19" s="44"/>
      <c r="FI19" s="44"/>
      <c r="FJ19" s="44" t="str">
        <f t="shared" si="58"/>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Arif Subhiansyah menunjukkan pemahaman dalam </v>
      </c>
      <c r="FH20" s="44"/>
      <c r="FI20" s="44"/>
      <c r="FJ20" s="44" t="str">
        <f t="shared" si="58"/>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Asmah Wati menunjukkan pemahaman dalam </v>
      </c>
      <c r="FH21" s="44"/>
      <c r="FI21" s="44"/>
      <c r="FJ21" s="44" t="str">
        <f t="shared" si="58"/>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Benny Alfarizi menunjukkan pemahaman dalam </v>
      </c>
      <c r="FH22" s="44"/>
      <c r="FI22" s="44"/>
      <c r="FJ22" s="44" t="str">
        <f t="shared" si="58"/>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Dimas Doni Pratama menunjukkan pemahaman dalam </v>
      </c>
      <c r="FH23" s="44"/>
      <c r="FI23" s="44"/>
      <c r="FJ23" s="44" t="str">
        <f t="shared" si="58"/>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Ferdi Andriansah menunjukkan pemahaman dalam </v>
      </c>
      <c r="FH24" s="44"/>
      <c r="FI24" s="44"/>
      <c r="FJ24" s="44" t="str">
        <f t="shared" si="58"/>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Galih Saputra menunjukkan pemahaman dalam </v>
      </c>
      <c r="FH25" s="44"/>
      <c r="FI25" s="44"/>
      <c r="FJ25" s="44" t="str">
        <f t="shared" si="58"/>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Herios Dwi Prayoga menunjukkan pemahaman dalam </v>
      </c>
      <c r="FH26" s="44"/>
      <c r="FI26" s="44"/>
      <c r="FJ26" s="44" t="str">
        <f t="shared" si="58"/>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Hizqi Iqbal Wijaya menunjukkan pemahaman dalam </v>
      </c>
      <c r="FH27" s="44"/>
      <c r="FI27" s="44"/>
      <c r="FJ27" s="44" t="str">
        <f t="shared" si="58"/>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Iqbal Idfi Diolino menunjukkan pemahaman dalam </v>
      </c>
      <c r="FH28" s="44"/>
      <c r="FI28" s="44"/>
      <c r="FJ28" s="44" t="str">
        <f t="shared" si="58"/>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Khoirul Anam menunjukkan pemahaman dalam </v>
      </c>
      <c r="FH29" s="44"/>
      <c r="FI29" s="44"/>
      <c r="FJ29" s="44" t="str">
        <f t="shared" si="58"/>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Herbi Mansyah Asshebil menunjukkan pemahaman dalam </v>
      </c>
      <c r="FH30" s="44"/>
      <c r="FI30" s="44"/>
      <c r="FJ30" s="44" t="str">
        <f t="shared" si="58"/>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Muhammad Alga Fiki menunjukkan pemahaman dalam </v>
      </c>
      <c r="FH31" s="44"/>
      <c r="FI31" s="44"/>
      <c r="FJ31" s="44" t="str">
        <f t="shared" si="58"/>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Farel Fauzan menunjukkan pemahaman dalam </v>
      </c>
      <c r="FH32" s="44"/>
      <c r="FI32" s="44"/>
      <c r="FJ32" s="44" t="str">
        <f t="shared" si="58"/>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Fikih Cahya menunjukkan pemahaman dalam </v>
      </c>
      <c r="FH33" s="44"/>
      <c r="FI33" s="44"/>
      <c r="FJ33" s="44" t="str">
        <f t="shared" si="58"/>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Muhammad Hajiansyah menunjukkan pemahaman dalam </v>
      </c>
      <c r="FH34" s="44"/>
      <c r="FI34" s="44"/>
      <c r="FJ34" s="44" t="str">
        <f t="shared" si="58"/>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Muhammad Saputra menunjukkan pemahaman dalam </v>
      </c>
      <c r="FH35" s="44"/>
      <c r="FI35" s="44"/>
      <c r="FJ35" s="44" t="str">
        <f t="shared" si="58"/>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Ragil Llima menunjukkan pemahaman dalam </v>
      </c>
      <c r="FH36" s="44"/>
      <c r="FI36" s="44"/>
      <c r="FJ36" s="44" t="str">
        <f t="shared" si="58"/>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Reksi Ramadhan menunjukkan pemahaman dalam </v>
      </c>
      <c r="FH37" s="44"/>
      <c r="FI37" s="44"/>
      <c r="FJ37" s="44" t="str">
        <f t="shared" si="58"/>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Reza Kholisfatul menunjukkan pemahaman dalam </v>
      </c>
      <c r="FH38" s="44"/>
      <c r="FI38" s="44"/>
      <c r="FJ38" s="44" t="str">
        <f t="shared" si="58"/>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Ridho Taufiq Hidayat menunjukkan pemahaman dalam </v>
      </c>
      <c r="FH39" s="44"/>
      <c r="FI39" s="44"/>
      <c r="FJ39" s="44" t="str">
        <f t="shared" si="58"/>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Riffan Maulana menunjukkan pemahaman dalam </v>
      </c>
      <c r="FH40" s="44"/>
      <c r="FI40" s="44"/>
      <c r="FJ40" s="44" t="str">
        <f t="shared" si="58"/>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Rindyani Tungga Dewi menunjukkan pemahaman dalam </v>
      </c>
      <c r="FH41" s="44"/>
      <c r="FI41" s="44"/>
      <c r="FJ41" s="44" t="str">
        <f t="shared" si="58"/>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Rizik Abdilah menunjukkan pemahaman dalam </v>
      </c>
      <c r="FH42" s="44"/>
      <c r="FI42" s="44"/>
      <c r="FJ42" s="44" t="str">
        <f t="shared" si="58"/>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Rizki Putra Pratama menunjukkan pemahaman dalam </v>
      </c>
      <c r="FH43" s="44"/>
      <c r="FI43" s="44"/>
      <c r="FJ43" s="44" t="str">
        <f t="shared" si="58"/>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Rizky Ramadhan menunjukkan pemahaman dalam </v>
      </c>
      <c r="FH44" s="44"/>
      <c r="FI44" s="44"/>
      <c r="FJ44" s="44" t="str">
        <f t="shared" si="58"/>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Septiawan Pratama menunjukkan pemahaman dalam </v>
      </c>
      <c r="FH45" s="44"/>
      <c r="FI45" s="44"/>
      <c r="FJ45" s="44" t="str">
        <f t="shared" si="58"/>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Setiawan Ramadhan Albani menunjukkan pemahaman dalam </v>
      </c>
      <c r="FH46" s="44"/>
      <c r="FI46" s="44"/>
      <c r="FJ46" s="44" t="str">
        <f t="shared" si="58"/>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Surya Affandi menunjukkan pemahaman dalam </v>
      </c>
      <c r="FH47" s="44"/>
      <c r="FI47" s="44"/>
      <c r="FJ47" s="44" t="str">
        <f t="shared" si="58"/>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Wiki Handoko menunjukkan pemahaman dalam </v>
      </c>
      <c r="FH48" s="44"/>
      <c r="FI48" s="44"/>
      <c r="FJ48" s="44" t="str">
        <f t="shared" si="58"/>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Alfi Nur Fuad menunjukkan pemahaman dalam </v>
      </c>
      <c r="BD17" s="152"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Ardian Saputra menunjukkan pemahaman dalam </v>
      </c>
      <c r="BD18" s="152"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Arga Celsa Saputra menunjukkan pemahaman dalam </v>
      </c>
      <c r="BD19" s="152"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Arif Subhiansyah menunjukkan pemahaman dalam </v>
      </c>
      <c r="BD20" s="152"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Asmah Wati menunjukkan pemahaman dalam </v>
      </c>
      <c r="BD21" s="152"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Benny Alfarizi menunjukkan pemahaman dalam </v>
      </c>
      <c r="BD22" s="152"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Dimas Doni Pratama menunjukkan pemahaman dalam </v>
      </c>
      <c r="BD23" s="152"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Ferdi Andriansah menunjukkan pemahaman dalam </v>
      </c>
      <c r="BD24" s="152"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Galih Saputra menunjukkan pemahaman dalam </v>
      </c>
      <c r="BD25" s="152"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Herios Dwi Prayoga menunjukkan pemahaman dalam </v>
      </c>
      <c r="BD26" s="152"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Hizqi Iqbal Wijaya menunjukkan pemahaman dalam </v>
      </c>
      <c r="BD27" s="152"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Iqbal Idfi Diolino menunjukkan pemahaman dalam </v>
      </c>
      <c r="BD28" s="152"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Khoirul Anam menunjukkan pemahaman dalam </v>
      </c>
      <c r="BD29" s="152"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Herbi Mansyah Asshebil menunjukkan pemahaman dalam </v>
      </c>
      <c r="BD30" s="152"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Muhammad Alga Fiki menunjukkan pemahaman dalam </v>
      </c>
      <c r="BD31" s="152"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Farel Fauzan menunjukkan pemahaman dalam </v>
      </c>
      <c r="BD32" s="152"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Fikih Cahya menunjukkan pemahaman dalam </v>
      </c>
      <c r="BD33" s="152"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Muhammad Hajiansyah menunjukkan pemahaman dalam </v>
      </c>
      <c r="BD34" s="152"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Muhammad Saputra menunjukkan pemahaman dalam </v>
      </c>
      <c r="BD35" s="152"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Ragil Llima menunjukkan pemahaman dalam </v>
      </c>
      <c r="BD36" s="152"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Reksi Ramadhan menunjukkan pemahaman dalam </v>
      </c>
      <c r="BD37" s="152"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Reza Kholisfatul menunjukkan pemahaman dalam </v>
      </c>
      <c r="BD38" s="152"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Ridho Taufiq Hidayat menunjukkan pemahaman dalam </v>
      </c>
      <c r="BD39" s="152"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Riffan Maulana menunjukkan pemahaman dalam </v>
      </c>
      <c r="BD40" s="152"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Rindyani Tungga Dewi menunjukkan pemahaman dalam </v>
      </c>
      <c r="BD41" s="152"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Rizik Abdilah menunjukkan pemahaman dalam </v>
      </c>
      <c r="BD42" s="152"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Rizki Putra Pratama menunjukkan pemahaman dalam </v>
      </c>
      <c r="BD43" s="152"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Rizky Ramadhan menunjukkan pemahaman dalam </v>
      </c>
      <c r="BD44" s="152"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Septiawan Pratama menunjukkan pemahaman dalam </v>
      </c>
      <c r="BD45" s="152"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Setiawan Ramadhan Albani menunjukkan pemahaman dalam </v>
      </c>
      <c r="BD46" s="152"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Surya Affandi menunjukkan pemahaman dalam </v>
      </c>
      <c r="BD47" s="152"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Wiki Handoko menunjukkan pemahaman dalam </v>
      </c>
      <c r="BD48" s="152"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6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"&amp;INTRAKURIKULER!D14</f>
        <v>MATA PELAJARAN : Seni Budaya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6'!D8</f>
        <v>1</v>
      </c>
      <c r="F15" s="363"/>
      <c r="G15" s="363">
        <f>'TP 6'!D9</f>
        <v>2</v>
      </c>
      <c r="H15" s="363"/>
      <c r="I15" s="363">
        <f>'TP 6'!D10</f>
        <v>3</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"&amp;INTRAKURIKULER!D15</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7'!D8</f>
        <v>1</v>
      </c>
      <c r="F15" s="363"/>
      <c r="G15" s="363">
        <f>'TP 7'!D9</f>
        <v>2</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"&amp;INTRAKURIKULER!D16</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8'!D8</f>
        <v>1</v>
      </c>
      <c r="F15" s="363"/>
      <c r="G15" s="363">
        <f>'TP 8'!D9</f>
        <v>2</v>
      </c>
      <c r="H15" s="363"/>
      <c r="I15" s="363">
        <f>'TP 8'!D10</f>
        <v>3</v>
      </c>
      <c r="J15" s="363"/>
      <c r="K15" s="363">
        <f>'TP 8'!D11</f>
        <v>4</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"&amp;INTRAKURIKULER!D17</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topLeftCell="A3" workbookViewId="0">
      <selection activeCell="X42" sqref="X42"/>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"&amp;INTRAKURIKULER!D18</f>
        <v>MATA PELAJARAN : Informatika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t="str">
        <f>'TP 10'!D8</f>
        <v>Jaringan Komputer dan Internet</v>
      </c>
      <c r="F15" s="363"/>
      <c r="G15" s="363" t="str">
        <f>'TP 10'!D9</f>
        <v>Algoritme Pemerograman dan Praktik Lintas Bidang</v>
      </c>
      <c r="H15" s="363"/>
      <c r="I15" s="363" t="str">
        <f>'TP 10'!D10</f>
        <v>Analisis data dan dampak sosial infromatika</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Jaringan Komputer dan Internet</v>
      </c>
      <c r="DH15" s="44" t="str">
        <f>G15</f>
        <v>Algoritme Pemerograman dan Praktik Lintas Bidang</v>
      </c>
      <c r="DI15" s="44" t="str">
        <f>I15</f>
        <v>Analisis data dan dampak sosial infromatika</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Jaringan Komputer dan Internet</v>
      </c>
      <c r="EH15" s="44" t="str">
        <f t="shared" ref="EH15:FE15" si="0">DH15</f>
        <v>Algoritme Pemerograman dan Praktik Lintas Bidang</v>
      </c>
      <c r="EI15" s="44" t="str">
        <f t="shared" si="0"/>
        <v>Analisis data dan dampak sosial infromatika</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v>1</v>
      </c>
      <c r="F17" s="43"/>
      <c r="G17" s="41">
        <v>1</v>
      </c>
      <c r="H17" s="43"/>
      <c r="I17" s="41">
        <v>1</v>
      </c>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v>1</v>
      </c>
      <c r="F18" s="43"/>
      <c r="G18" s="41">
        <v>1</v>
      </c>
      <c r="H18" s="43"/>
      <c r="I18" s="41">
        <v>1</v>
      </c>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v>1</v>
      </c>
      <c r="F19" s="43"/>
      <c r="G19" s="41">
        <v>1</v>
      </c>
      <c r="H19" s="43"/>
      <c r="I19" s="41">
        <v>1</v>
      </c>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v>1</v>
      </c>
      <c r="F20" s="43"/>
      <c r="G20" s="41">
        <v>1</v>
      </c>
      <c r="H20" s="43"/>
      <c r="I20" s="41">
        <v>1</v>
      </c>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v>1</v>
      </c>
      <c r="F21" s="43"/>
      <c r="G21" s="41">
        <v>1</v>
      </c>
      <c r="H21" s="43"/>
      <c r="I21" s="41">
        <v>1</v>
      </c>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v>1</v>
      </c>
      <c r="F22" s="43"/>
      <c r="G22" s="41">
        <v>1</v>
      </c>
      <c r="H22" s="43"/>
      <c r="I22" s="41">
        <v>1</v>
      </c>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v>1</v>
      </c>
      <c r="F23" s="43"/>
      <c r="G23" s="41">
        <v>1</v>
      </c>
      <c r="H23" s="43"/>
      <c r="I23" s="41">
        <v>1</v>
      </c>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v>1</v>
      </c>
      <c r="F24" s="43"/>
      <c r="G24" s="41">
        <v>1</v>
      </c>
      <c r="H24" s="43"/>
      <c r="I24" s="41">
        <v>1</v>
      </c>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v>1</v>
      </c>
      <c r="F25" s="43"/>
      <c r="G25" s="41">
        <v>1</v>
      </c>
      <c r="H25" s="43"/>
      <c r="I25" s="41">
        <v>1</v>
      </c>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v>1</v>
      </c>
      <c r="F26" s="43"/>
      <c r="G26" s="41">
        <v>1</v>
      </c>
      <c r="H26" s="43"/>
      <c r="I26" s="41">
        <v>1</v>
      </c>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v>1</v>
      </c>
      <c r="F27" s="43"/>
      <c r="G27" s="41">
        <v>1</v>
      </c>
      <c r="H27" s="43"/>
      <c r="I27" s="41">
        <v>1</v>
      </c>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v>1</v>
      </c>
      <c r="F28" s="43"/>
      <c r="G28" s="41">
        <v>1</v>
      </c>
      <c r="H28" s="43"/>
      <c r="I28" s="41">
        <v>1</v>
      </c>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v>1</v>
      </c>
      <c r="F29" s="43"/>
      <c r="G29" s="41">
        <v>1</v>
      </c>
      <c r="H29" s="43"/>
      <c r="I29" s="41">
        <v>1</v>
      </c>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v>1</v>
      </c>
      <c r="F30" s="43"/>
      <c r="G30" s="41">
        <v>1</v>
      </c>
      <c r="H30" s="43"/>
      <c r="I30" s="41">
        <v>1</v>
      </c>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v>1</v>
      </c>
      <c r="F31" s="43"/>
      <c r="G31" s="41">
        <v>1</v>
      </c>
      <c r="H31" s="43"/>
      <c r="I31" s="41">
        <v>1</v>
      </c>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v>1</v>
      </c>
      <c r="F32" s="43"/>
      <c r="G32" s="41">
        <v>1</v>
      </c>
      <c r="H32" s="43"/>
      <c r="I32" s="41">
        <v>1</v>
      </c>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v>1</v>
      </c>
      <c r="F33" s="43"/>
      <c r="G33" s="41">
        <v>1</v>
      </c>
      <c r="H33" s="43"/>
      <c r="I33" s="41">
        <v>1</v>
      </c>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v>1</v>
      </c>
      <c r="F34" s="43"/>
      <c r="G34" s="41">
        <v>1</v>
      </c>
      <c r="H34" s="43"/>
      <c r="I34" s="41">
        <v>1</v>
      </c>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v>1</v>
      </c>
      <c r="F35" s="43"/>
      <c r="G35" s="41">
        <v>1</v>
      </c>
      <c r="H35" s="43"/>
      <c r="I35" s="41">
        <v>1</v>
      </c>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v>1</v>
      </c>
      <c r="F36" s="43"/>
      <c r="G36" s="41">
        <v>1</v>
      </c>
      <c r="H36" s="43"/>
      <c r="I36" s="41">
        <v>1</v>
      </c>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v>1</v>
      </c>
      <c r="F37" s="43"/>
      <c r="G37" s="41">
        <v>1</v>
      </c>
      <c r="H37" s="43"/>
      <c r="I37" s="41">
        <v>1</v>
      </c>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v>1</v>
      </c>
      <c r="F38" s="43"/>
      <c r="G38" s="41">
        <v>1</v>
      </c>
      <c r="H38" s="43"/>
      <c r="I38" s="41">
        <v>1</v>
      </c>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v>1</v>
      </c>
      <c r="F39" s="43"/>
      <c r="G39" s="41">
        <v>1</v>
      </c>
      <c r="H39" s="43"/>
      <c r="I39" s="41">
        <v>1</v>
      </c>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v>1</v>
      </c>
      <c r="F40" s="43"/>
      <c r="G40" s="41">
        <v>1</v>
      </c>
      <c r="H40" s="43"/>
      <c r="I40" s="41">
        <v>1</v>
      </c>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1</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v>1</v>
      </c>
      <c r="F41" s="43"/>
      <c r="G41" s="41">
        <v>1</v>
      </c>
      <c r="H41" s="43"/>
      <c r="I41" s="41">
        <v>1</v>
      </c>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1</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v>1</v>
      </c>
      <c r="F42" s="43"/>
      <c r="G42" s="41">
        <v>1</v>
      </c>
      <c r="H42" s="43"/>
      <c r="I42" s="41">
        <v>1</v>
      </c>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1</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v>1</v>
      </c>
      <c r="F43" s="43"/>
      <c r="G43" s="41">
        <v>1</v>
      </c>
      <c r="H43" s="43"/>
      <c r="I43" s="41">
        <v>1</v>
      </c>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1</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v>1</v>
      </c>
      <c r="F44" s="43"/>
      <c r="G44" s="41">
        <v>1</v>
      </c>
      <c r="H44" s="43"/>
      <c r="I44" s="41">
        <v>1</v>
      </c>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1</v>
      </c>
      <c r="CH44" s="44">
        <f t="shared" si="33"/>
        <v>1</v>
      </c>
      <c r="CI44" s="44">
        <f t="shared" si="34"/>
        <v>1</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v>1</v>
      </c>
      <c r="F45" s="43"/>
      <c r="G45" s="41">
        <v>1</v>
      </c>
      <c r="H45" s="43"/>
      <c r="I45" s="41">
        <v>1</v>
      </c>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1</v>
      </c>
      <c r="CH45" s="44">
        <f t="shared" si="33"/>
        <v>1</v>
      </c>
      <c r="CI45" s="44">
        <f t="shared" si="34"/>
        <v>1</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t="str">
        <f>'DATA SISWA'!F39</f>
        <v>SETIAWAN RAMADHAN ALBANI</v>
      </c>
      <c r="E46" s="41">
        <v>1</v>
      </c>
      <c r="F46" s="43"/>
      <c r="G46" s="41">
        <v>1</v>
      </c>
      <c r="H46" s="43"/>
      <c r="I46" s="41">
        <v>1</v>
      </c>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e">
        <f t="shared" si="5"/>
        <v>#REF!</v>
      </c>
      <c r="BD46" s="149" t="e">
        <f t="shared" si="6"/>
        <v>#REF!</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1</v>
      </c>
      <c r="CH46" s="44" t="e">
        <f>#REF!</f>
        <v>#REF!</v>
      </c>
      <c r="CI46" s="44">
        <f t="shared" si="34"/>
        <v>1</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e">
        <f t="shared" si="65"/>
        <v>#REF!</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e">
        <f t="shared" si="66"/>
        <v>#REF!</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e">
        <f t="shared" si="59"/>
        <v>#REF!</v>
      </c>
      <c r="FH46" s="44"/>
      <c r="FI46" s="44"/>
      <c r="FJ46" s="44" t="e">
        <f t="shared" si="60"/>
        <v>#REF!</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v>1</v>
      </c>
      <c r="F47" s="43"/>
      <c r="G47" s="41">
        <v>1</v>
      </c>
      <c r="H47" s="43"/>
      <c r="I47" s="41">
        <v>1</v>
      </c>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1</v>
      </c>
      <c r="CH47" s="44">
        <f t="shared" si="33"/>
        <v>1</v>
      </c>
      <c r="CI47" s="44">
        <f t="shared" si="34"/>
        <v>1</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v>1</v>
      </c>
      <c r="F48" s="43"/>
      <c r="G48" s="41">
        <v>1</v>
      </c>
      <c r="H48" s="43"/>
      <c r="I48" s="41">
        <v>1</v>
      </c>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1</v>
      </c>
      <c r="CH48" s="44">
        <f>G46</f>
        <v>1</v>
      </c>
      <c r="CI48" s="44">
        <f t="shared" si="34"/>
        <v>1</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BA17:BA56 G17:G56 K17:K56 M17:M56 O17:O56 Q17:Q56 S17:S56 U17:U56 W17:W56 Y17:Y56 AA17:AA56 AC17:AC56 AE17:AE56 AG17:AG56 AI17:AI56 AK17:AK56 AM17:AM56 AO17:AO56 AQ17:AQ56 AS17:AS56 AU17:AU56 AW17:AW56 E17:E56 I17:I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"&amp;INTRAKURIKULER!D19</f>
        <v>MATA PELAJARAN : Projek Ilmu Pengetahuan Alam dan Sosial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"&amp;INTRAKURIKULER!D20</f>
        <v>MATA PELAJARAN : Dasar-dasar Program Keahlian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Ardian Saputra menunjukkan pemahaman dalam </v>
      </c>
      <c r="BD18" s="149" t="str">
        <f t="shared" ref="BD18:BD56" si="58">FJ18</f>
        <v xml:space="preserve">Ardian Saputra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Ardian Saputra menunjukkan pemahaman dalam </v>
      </c>
      <c r="FH18" s="44"/>
      <c r="FI18" s="44"/>
      <c r="FJ18" s="44" t="str">
        <f t="shared" si="56"/>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Arga Celsa Saputra menunjukkan pemahaman dalam </v>
      </c>
      <c r="BD19" s="149" t="str">
        <f t="shared" si="58"/>
        <v xml:space="preserve">Arga Celsa Saputra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Arga Celsa Saputra menunjukkan pemahaman dalam </v>
      </c>
      <c r="FH19" s="44"/>
      <c r="FI19" s="44"/>
      <c r="FJ19" s="44" t="str">
        <f t="shared" si="5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Arif Subhiansyah menunjukkan pemahaman dalam </v>
      </c>
      <c r="BD20" s="149" t="str">
        <f t="shared" si="58"/>
        <v xml:space="preserve">Arif Subhiansyah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Arif Subhiansyah menunjukkan pemahaman dalam </v>
      </c>
      <c r="FH20" s="44"/>
      <c r="FI20" s="44"/>
      <c r="FJ20" s="44" t="str">
        <f t="shared" si="5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Asmah Wati menunjukkan pemahaman dalam </v>
      </c>
      <c r="BD21" s="149" t="str">
        <f t="shared" si="58"/>
        <v xml:space="preserve">Asmah Wati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Asmah Wati menunjukkan pemahaman dalam </v>
      </c>
      <c r="FH21" s="44"/>
      <c r="FI21" s="44"/>
      <c r="FJ21" s="44" t="str">
        <f t="shared" si="5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Benny Alfarizi menunjukkan pemahaman dalam </v>
      </c>
      <c r="BD22" s="149" t="str">
        <f t="shared" si="58"/>
        <v xml:space="preserve">Benny Alfarizi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Benny Alfarizi menunjukkan pemahaman dalam </v>
      </c>
      <c r="FH22" s="44"/>
      <c r="FI22" s="44"/>
      <c r="FJ22" s="44" t="str">
        <f t="shared" si="5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Dimas Doni Pratama menunjukkan pemahaman dalam </v>
      </c>
      <c r="BD23" s="149" t="str">
        <f t="shared" si="58"/>
        <v xml:space="preserve">Dimas Doni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Dimas Doni Pratama menunjukkan pemahaman dalam </v>
      </c>
      <c r="FH23" s="44"/>
      <c r="FI23" s="44"/>
      <c r="FJ23" s="44" t="str">
        <f t="shared" si="5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Ferdi Andriansah menunjukkan pemahaman dalam </v>
      </c>
      <c r="BD24" s="149" t="str">
        <f t="shared" si="58"/>
        <v xml:space="preserve">Ferdi Andriansah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Ferdi Andriansah menunjukkan pemahaman dalam </v>
      </c>
      <c r="FH24" s="44"/>
      <c r="FI24" s="44"/>
      <c r="FJ24" s="44" t="str">
        <f t="shared" si="5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Galih Saputra menunjukkan pemahaman dalam </v>
      </c>
      <c r="BD25" s="149" t="str">
        <f t="shared" si="58"/>
        <v xml:space="preserve">Galih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Galih Saputra menunjukkan pemahaman dalam </v>
      </c>
      <c r="FH25" s="44"/>
      <c r="FI25" s="44"/>
      <c r="FJ25" s="44" t="str">
        <f t="shared" si="5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Herios Dwi Prayoga menunjukkan pemahaman dalam </v>
      </c>
      <c r="BD26" s="149" t="str">
        <f t="shared" si="58"/>
        <v xml:space="preserve">Herios Dwi Prayoga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Herios Dwi Prayoga menunjukkan pemahaman dalam </v>
      </c>
      <c r="FH26" s="44"/>
      <c r="FI26" s="44"/>
      <c r="FJ26" s="44" t="str">
        <f t="shared" si="5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Hizqi Iqbal Wijaya menunjukkan pemahaman dalam </v>
      </c>
      <c r="BD27" s="149" t="str">
        <f t="shared" si="58"/>
        <v xml:space="preserve">Hizqi Iqbal Wijaya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Hizqi Iqbal Wijaya menunjukkan pemahaman dalam </v>
      </c>
      <c r="FH27" s="44"/>
      <c r="FI27" s="44"/>
      <c r="FJ27" s="44" t="str">
        <f t="shared" si="5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Iqbal Idfi Diolino menunjukkan pemahaman dalam </v>
      </c>
      <c r="BD28" s="149" t="str">
        <f t="shared" si="58"/>
        <v xml:space="preserve">Iqbal Idfi Diolino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Iqbal Idfi Diolino menunjukkan pemahaman dalam </v>
      </c>
      <c r="FH28" s="44"/>
      <c r="FI28" s="44"/>
      <c r="FJ28" s="44" t="str">
        <f t="shared" si="5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Khoirul Anam menunjukkan pemahaman dalam </v>
      </c>
      <c r="BD29" s="149" t="str">
        <f t="shared" si="58"/>
        <v xml:space="preserve">Khoirul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Khoirul Anam menunjukkan pemahaman dalam </v>
      </c>
      <c r="FH29" s="44"/>
      <c r="FI29" s="44"/>
      <c r="FJ29" s="44" t="str">
        <f t="shared" si="5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Herbi Mansyah Asshebil menunjukkan pemahaman dalam </v>
      </c>
      <c r="BD30" s="149" t="str">
        <f t="shared" si="58"/>
        <v xml:space="preserve">M. Herbi Mansyah Asshebil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Herbi Mansyah Asshebil menunjukkan pemahaman dalam </v>
      </c>
      <c r="FH30" s="44"/>
      <c r="FI30" s="44"/>
      <c r="FJ30" s="44" t="str">
        <f t="shared" si="5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Muhammad Alga Fiki menunjukkan pemahaman dalam </v>
      </c>
      <c r="BD31" s="149" t="str">
        <f t="shared" si="58"/>
        <v xml:space="preserve">Muhammad Alga Fiki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Muhammad Alga Fiki menunjukkan pemahaman dalam </v>
      </c>
      <c r="FH31" s="44"/>
      <c r="FI31" s="44"/>
      <c r="FJ31" s="44" t="str">
        <f t="shared" si="5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Farel Fauzan menunjukkan pemahaman dalam </v>
      </c>
      <c r="BD32" s="149" t="str">
        <f t="shared" si="58"/>
        <v xml:space="preserve">Muhammad Farel Fauzan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Farel Fauzan menunjukkan pemahaman dalam </v>
      </c>
      <c r="FH32" s="44"/>
      <c r="FI32" s="44"/>
      <c r="FJ32" s="44" t="str">
        <f t="shared" si="5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Fikih Cahya menunjukkan pemahaman dalam </v>
      </c>
      <c r="BD33" s="149" t="str">
        <f t="shared" si="58"/>
        <v xml:space="preserve">Muhammad Fikih Cahya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Fikih Cahya menunjukkan pemahaman dalam </v>
      </c>
      <c r="FH33" s="44"/>
      <c r="FI33" s="44"/>
      <c r="FJ33" s="44" t="str">
        <f t="shared" si="5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Muhammad Hajiansyah menunjukkan pemahaman dalam </v>
      </c>
      <c r="BD34" s="149" t="str">
        <f t="shared" si="58"/>
        <v xml:space="preserve">Muhammad Hajiansyah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Muhammad Hajiansyah menunjukkan pemahaman dalam </v>
      </c>
      <c r="FH34" s="44"/>
      <c r="FI34" s="44"/>
      <c r="FJ34" s="44" t="str">
        <f t="shared" si="5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Muhammad Saputra menunjukkan pemahaman dalam </v>
      </c>
      <c r="BD35" s="149" t="str">
        <f t="shared" si="58"/>
        <v xml:space="preserve">Muhammad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Muhammad Saputra menunjukkan pemahaman dalam </v>
      </c>
      <c r="FH35" s="44"/>
      <c r="FI35" s="44"/>
      <c r="FJ35" s="44" t="str">
        <f t="shared" si="5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Ragil Llima menunjukkan pemahaman dalam </v>
      </c>
      <c r="BD36" s="149" t="str">
        <f t="shared" si="58"/>
        <v xml:space="preserve">Ragil Llima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Ragil Llima menunjukkan pemahaman dalam </v>
      </c>
      <c r="FH36" s="44"/>
      <c r="FI36" s="44"/>
      <c r="FJ36" s="44" t="str">
        <f t="shared" si="5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Reksi Ramadhan menunjukkan pemahaman dalam </v>
      </c>
      <c r="BD37" s="149" t="str">
        <f t="shared" si="58"/>
        <v xml:space="preserve">Reksi Ramadhan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Reksi Ramadhan menunjukkan pemahaman dalam </v>
      </c>
      <c r="FH37" s="44"/>
      <c r="FI37" s="44"/>
      <c r="FJ37" s="44" t="str">
        <f t="shared" si="5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Reza Kholisfatul menunjukkan pemahaman dalam </v>
      </c>
      <c r="BD38" s="149" t="str">
        <f t="shared" si="58"/>
        <v xml:space="preserve">Reza Kholisfatul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Reza Kholisfatul menunjukkan pemahaman dalam </v>
      </c>
      <c r="FH38" s="44"/>
      <c r="FI38" s="44"/>
      <c r="FJ38" s="44" t="str">
        <f t="shared" si="5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Ridho Taufiq Hidayat menunjukkan pemahaman dalam </v>
      </c>
      <c r="BD39" s="149" t="str">
        <f t="shared" si="58"/>
        <v xml:space="preserve">Ridho Taufiq Hidayat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Ridho Taufiq Hidayat menunjukkan pemahaman dalam </v>
      </c>
      <c r="FH39" s="44"/>
      <c r="FI39" s="44"/>
      <c r="FJ39" s="44" t="str">
        <f t="shared" si="5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Riffan Maulana menunjukkan pemahaman dalam </v>
      </c>
      <c r="BD40" s="149" t="str">
        <f t="shared" si="58"/>
        <v xml:space="preserve">Riffan Maulana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Riffan Maulana menunjukkan pemahaman dalam </v>
      </c>
      <c r="FH40" s="44"/>
      <c r="FI40" s="44"/>
      <c r="FJ40" s="44" t="str">
        <f t="shared" si="5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Rindyani Tungga Dewi menunjukkan pemahaman dalam </v>
      </c>
      <c r="BD41" s="149" t="str">
        <f t="shared" si="58"/>
        <v xml:space="preserve">Rindyani Tungga Dewi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Rindyani Tungga Dewi menunjukkan pemahaman dalam </v>
      </c>
      <c r="FH41" s="44"/>
      <c r="FI41" s="44"/>
      <c r="FJ41" s="44" t="str">
        <f t="shared" si="5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Rizik Abdilah menunjukkan pemahaman dalam </v>
      </c>
      <c r="BD42" s="149" t="str">
        <f t="shared" si="58"/>
        <v xml:space="preserve">Rizik Abdilah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Rizik Abdilah menunjukkan pemahaman dalam </v>
      </c>
      <c r="FH42" s="44"/>
      <c r="FI42" s="44"/>
      <c r="FJ42" s="44" t="str">
        <f t="shared" si="5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Rizki Putra Pratama menunjukkan pemahaman dalam </v>
      </c>
      <c r="BD43" s="149" t="str">
        <f t="shared" si="58"/>
        <v xml:space="preserve">Rizki Putra Pratama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Rizki Putra Pratama menunjukkan pemahaman dalam </v>
      </c>
      <c r="FH43" s="44"/>
      <c r="FI43" s="44"/>
      <c r="FJ43" s="44" t="str">
        <f t="shared" si="5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Rizky Ramadhan menunjukkan pemahaman dalam </v>
      </c>
      <c r="BD44" s="149" t="str">
        <f t="shared" si="58"/>
        <v xml:space="preserve">Rizky Ramadhan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Rizky Ramadhan menunjukkan pemahaman dalam </v>
      </c>
      <c r="FH44" s="44"/>
      <c r="FI44" s="44"/>
      <c r="FJ44" s="44" t="str">
        <f t="shared" si="5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Septiawan Pratama menunjukkan pemahaman dalam </v>
      </c>
      <c r="BD45" s="149" t="str">
        <f t="shared" si="58"/>
        <v xml:space="preserve">Septiawan Pratama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Septiawan Pratama menunjukkan pemahaman dalam </v>
      </c>
      <c r="FH45" s="44"/>
      <c r="FI45" s="44"/>
      <c r="FJ45" s="44" t="str">
        <f t="shared" si="5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Setiawan Ramadhan Albani menunjukkan pemahaman dalam </v>
      </c>
      <c r="BD46" s="149" t="str">
        <f t="shared" si="58"/>
        <v xml:space="preserve">Setiawan Ramadhan Albani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Setiawan Ramadhan Albani menunjukkan pemahaman dalam </v>
      </c>
      <c r="FH46" s="44"/>
      <c r="FI46" s="44"/>
      <c r="FJ46" s="44" t="str">
        <f t="shared" si="5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Surya Affandi menunjukkan pemahaman dalam </v>
      </c>
      <c r="BD47" s="149" t="str">
        <f t="shared" si="58"/>
        <v xml:space="preserve">Surya Affandi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Surya Affandi menunjukkan pemahaman dalam </v>
      </c>
      <c r="FH47" s="44"/>
      <c r="FI47" s="44"/>
      <c r="FJ47" s="44" t="str">
        <f t="shared" si="5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Wiki Handoko menunjukkan pemahaman dalam </v>
      </c>
      <c r="BD48" s="149" t="str">
        <f t="shared" si="58"/>
        <v xml:space="preserve">Wiki Handoko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Wiki Handoko menunjukkan pemahaman dalam </v>
      </c>
      <c r="FH48" s="44"/>
      <c r="FI48" s="44"/>
      <c r="FJ48" s="44" t="str">
        <f t="shared" si="5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FG17</f>
        <v xml:space="preserve">Alfi Nur Fuad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FG18</f>
        <v xml:space="preserve">Ardian Saputra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topLeftCell="A4" workbookViewId="0">
      <selection activeCell="G20" sqref="G20:I21"/>
    </sheetView>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153</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x14ac:dyDescent="0.25">
      <c r="A9" s="2"/>
      <c r="B9" s="1"/>
      <c r="C9" s="365"/>
      <c r="D9" s="365"/>
      <c r="E9" s="365"/>
      <c r="F9" s="1"/>
      <c r="G9" s="341"/>
      <c r="H9" s="342"/>
      <c r="I9" s="343"/>
      <c r="J9" s="1"/>
      <c r="K9" s="341"/>
      <c r="L9" s="342"/>
      <c r="M9" s="343"/>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x14ac:dyDescent="0.25">
      <c r="A12" s="2"/>
      <c r="B12" s="298"/>
      <c r="C12" s="341"/>
      <c r="D12" s="342"/>
      <c r="E12" s="343"/>
      <c r="F12" s="1"/>
      <c r="G12" s="341"/>
      <c r="H12" s="342"/>
      <c r="I12" s="343"/>
      <c r="J12" s="1"/>
      <c r="K12" s="341"/>
      <c r="L12" s="342"/>
      <c r="M12" s="343"/>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x14ac:dyDescent="0.25">
      <c r="A15" s="2"/>
      <c r="B15" s="1"/>
      <c r="C15" s="341"/>
      <c r="D15" s="342"/>
      <c r="E15" s="343"/>
      <c r="F15" s="1"/>
      <c r="G15" s="341"/>
      <c r="H15" s="342"/>
      <c r="I15" s="343"/>
      <c r="J15" s="1"/>
      <c r="K15" s="341"/>
      <c r="L15" s="342"/>
      <c r="M15" s="343"/>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x14ac:dyDescent="0.25">
      <c r="A18" s="2"/>
      <c r="B18" s="1"/>
      <c r="C18" s="341"/>
      <c r="D18" s="342"/>
      <c r="E18" s="343"/>
      <c r="F18" s="1"/>
      <c r="G18" s="341"/>
      <c r="H18" s="342"/>
      <c r="I18" s="343"/>
      <c r="J18" s="1"/>
      <c r="K18" s="341"/>
      <c r="L18" s="342"/>
      <c r="M18" s="343"/>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x14ac:dyDescent="0.25">
      <c r="A21" s="2"/>
      <c r="B21" s="1"/>
      <c r="C21" s="341"/>
      <c r="D21" s="342"/>
      <c r="E21" s="343"/>
      <c r="F21" s="1"/>
      <c r="G21" s="341"/>
      <c r="H21" s="342"/>
      <c r="I21" s="343"/>
      <c r="J21" s="1"/>
      <c r="K21" s="341"/>
      <c r="L21" s="342"/>
      <c r="M21" s="343"/>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election activeCell="E16" sqref="E16:E25"/>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workbookViewId="0">
      <selection activeCell="G48" sqref="G48"/>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10'!D8</f>
        <v>Jaringan Komputer dan Internet</v>
      </c>
      <c r="F15" s="62" t="str">
        <f>'LM 10'!D9</f>
        <v>Algoritme pemerograman dan praktuk lintas bidang</v>
      </c>
      <c r="G15" s="62" t="str">
        <f>'LM 10'!D10</f>
        <v>Analisis data dan dampak sosial informatika</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v>80</v>
      </c>
      <c r="F16" s="63">
        <v>80</v>
      </c>
      <c r="G16" s="63">
        <v>80</v>
      </c>
      <c r="H16" s="63"/>
      <c r="I16" s="63"/>
      <c r="J16" s="63"/>
      <c r="K16" s="63"/>
      <c r="L16" s="63"/>
      <c r="M16" s="63"/>
      <c r="N16" s="63"/>
      <c r="O16" s="64">
        <f>IFERROR(AVERAGE(E16:N16),"-")</f>
        <v>80</v>
      </c>
      <c r="P16" s="64"/>
      <c r="Q16" s="64"/>
      <c r="R16" s="64" t="str">
        <f>IFERROR(AVERAGE(P16:Q16),"-")</f>
        <v>-</v>
      </c>
      <c r="S16" s="37">
        <f>IFERROR(AVERAGE(O16,R16),"-")</f>
        <v>80</v>
      </c>
      <c r="T16" s="55"/>
      <c r="U16" s="35"/>
      <c r="V16" s="44"/>
      <c r="W16" s="44"/>
      <c r="X16" s="44"/>
      <c r="Y16" s="44"/>
      <c r="Z16" s="44"/>
      <c r="AA16" s="44"/>
      <c r="AB16" s="44"/>
      <c r="AC16" s="44"/>
    </row>
    <row r="17" spans="1:29" x14ac:dyDescent="0.2">
      <c r="A17" s="35"/>
      <c r="B17" s="55"/>
      <c r="C17" s="37">
        <v>2</v>
      </c>
      <c r="D17" s="39" t="str">
        <f>'DATA SISWA'!F11</f>
        <v>ARDIAN SAPUTRA</v>
      </c>
      <c r="E17" s="63">
        <v>80</v>
      </c>
      <c r="F17" s="63">
        <v>80</v>
      </c>
      <c r="G17" s="63">
        <v>80</v>
      </c>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x14ac:dyDescent="0.2">
      <c r="A18" s="35"/>
      <c r="B18" s="55"/>
      <c r="C18" s="37">
        <v>3</v>
      </c>
      <c r="D18" s="39" t="str">
        <f>'DATA SISWA'!F12</f>
        <v>ARGA CELSA SAPUTRA</v>
      </c>
      <c r="E18" s="63">
        <v>81</v>
      </c>
      <c r="F18" s="63">
        <v>81</v>
      </c>
      <c r="G18" s="63">
        <v>81</v>
      </c>
      <c r="H18" s="63"/>
      <c r="I18" s="63"/>
      <c r="J18" s="63"/>
      <c r="K18" s="63"/>
      <c r="L18" s="63"/>
      <c r="M18" s="63"/>
      <c r="N18" s="63"/>
      <c r="O18" s="64">
        <f t="shared" si="0"/>
        <v>81</v>
      </c>
      <c r="P18" s="64"/>
      <c r="Q18" s="64"/>
      <c r="R18" s="64" t="str">
        <f t="shared" si="1"/>
        <v>-</v>
      </c>
      <c r="S18" s="37">
        <f t="shared" si="2"/>
        <v>81</v>
      </c>
      <c r="T18" s="55"/>
      <c r="U18" s="35"/>
      <c r="V18" s="44"/>
      <c r="W18" s="44"/>
      <c r="X18" s="44"/>
      <c r="Y18" s="44"/>
      <c r="Z18" s="44"/>
      <c r="AA18" s="44"/>
      <c r="AB18" s="44"/>
      <c r="AC18" s="44"/>
    </row>
    <row r="19" spans="1:29" x14ac:dyDescent="0.2">
      <c r="A19" s="35"/>
      <c r="B19" s="55"/>
      <c r="C19" s="37">
        <v>4</v>
      </c>
      <c r="D19" s="39" t="str">
        <f>'DATA SISWA'!F13</f>
        <v>ARIF SUBHIANSYAH</v>
      </c>
      <c r="E19" s="63">
        <v>75</v>
      </c>
      <c r="F19" s="63">
        <v>75</v>
      </c>
      <c r="G19" s="63">
        <v>75</v>
      </c>
      <c r="H19" s="63"/>
      <c r="I19" s="63"/>
      <c r="J19" s="63"/>
      <c r="K19" s="63"/>
      <c r="L19" s="63"/>
      <c r="M19" s="63"/>
      <c r="N19" s="63"/>
      <c r="O19" s="64">
        <f t="shared" si="0"/>
        <v>75</v>
      </c>
      <c r="P19" s="64"/>
      <c r="Q19" s="64"/>
      <c r="R19" s="64" t="str">
        <f t="shared" si="1"/>
        <v>-</v>
      </c>
      <c r="S19" s="37">
        <f t="shared" si="2"/>
        <v>75</v>
      </c>
      <c r="T19" s="55"/>
      <c r="U19" s="35"/>
      <c r="V19" s="44"/>
      <c r="W19" s="44"/>
      <c r="X19" s="44"/>
      <c r="Y19" s="44"/>
      <c r="Z19" s="44"/>
      <c r="AA19" s="44"/>
      <c r="AB19" s="44"/>
      <c r="AC19" s="44"/>
    </row>
    <row r="20" spans="1:29" x14ac:dyDescent="0.2">
      <c r="A20" s="35"/>
      <c r="B20" s="55"/>
      <c r="C20" s="37">
        <v>5</v>
      </c>
      <c r="D20" s="39" t="str">
        <f>'DATA SISWA'!F14</f>
        <v>ASMAH WATI</v>
      </c>
      <c r="E20" s="63">
        <v>83</v>
      </c>
      <c r="F20" s="63">
        <v>83</v>
      </c>
      <c r="G20" s="63">
        <v>83</v>
      </c>
      <c r="H20" s="63"/>
      <c r="I20" s="63"/>
      <c r="J20" s="63"/>
      <c r="K20" s="63"/>
      <c r="L20" s="63"/>
      <c r="M20" s="63"/>
      <c r="N20" s="63"/>
      <c r="O20" s="64">
        <f t="shared" si="0"/>
        <v>83</v>
      </c>
      <c r="P20" s="64"/>
      <c r="Q20" s="64"/>
      <c r="R20" s="64" t="str">
        <f t="shared" si="1"/>
        <v>-</v>
      </c>
      <c r="S20" s="37">
        <f t="shared" si="2"/>
        <v>83</v>
      </c>
      <c r="T20" s="55"/>
      <c r="U20" s="35"/>
      <c r="V20" s="44"/>
      <c r="W20" s="44"/>
      <c r="X20" s="44"/>
      <c r="Y20" s="44"/>
      <c r="Z20" s="44"/>
      <c r="AA20" s="44"/>
      <c r="AB20" s="44"/>
      <c r="AC20" s="44"/>
    </row>
    <row r="21" spans="1:29" x14ac:dyDescent="0.2">
      <c r="A21" s="35"/>
      <c r="B21" s="55"/>
      <c r="C21" s="37">
        <v>6</v>
      </c>
      <c r="D21" s="39" t="str">
        <f>'DATA SISWA'!F15</f>
        <v>BENNY ALFARIZI</v>
      </c>
      <c r="E21" s="63">
        <v>75</v>
      </c>
      <c r="F21" s="63">
        <v>75</v>
      </c>
      <c r="G21" s="63">
        <v>75</v>
      </c>
      <c r="H21" s="63"/>
      <c r="I21" s="63"/>
      <c r="J21" s="63"/>
      <c r="K21" s="63"/>
      <c r="L21" s="63"/>
      <c r="M21" s="63"/>
      <c r="N21" s="63"/>
      <c r="O21" s="64">
        <f t="shared" si="0"/>
        <v>75</v>
      </c>
      <c r="P21" s="64"/>
      <c r="Q21" s="64"/>
      <c r="R21" s="64" t="str">
        <f t="shared" si="1"/>
        <v>-</v>
      </c>
      <c r="S21" s="37">
        <f t="shared" si="2"/>
        <v>75</v>
      </c>
      <c r="T21" s="55"/>
      <c r="U21" s="35"/>
      <c r="V21" s="44"/>
      <c r="W21" s="44"/>
      <c r="X21" s="44"/>
      <c r="Y21" s="44"/>
      <c r="Z21" s="44"/>
      <c r="AA21" s="44"/>
      <c r="AB21" s="44"/>
      <c r="AC21" s="44"/>
    </row>
    <row r="22" spans="1:29" x14ac:dyDescent="0.2">
      <c r="A22" s="35"/>
      <c r="B22" s="55"/>
      <c r="C22" s="37">
        <v>7</v>
      </c>
      <c r="D22" s="39" t="str">
        <f>'DATA SISWA'!F16</f>
        <v>DIMAS DONI PRATAMA</v>
      </c>
      <c r="E22" s="63">
        <v>81</v>
      </c>
      <c r="F22" s="63">
        <v>81</v>
      </c>
      <c r="G22" s="63">
        <v>81</v>
      </c>
      <c r="H22" s="63"/>
      <c r="I22" s="63"/>
      <c r="J22" s="63"/>
      <c r="K22" s="63"/>
      <c r="L22" s="63"/>
      <c r="M22" s="63"/>
      <c r="N22" s="63"/>
      <c r="O22" s="64">
        <f t="shared" si="0"/>
        <v>81</v>
      </c>
      <c r="P22" s="64"/>
      <c r="Q22" s="64"/>
      <c r="R22" s="64" t="str">
        <f t="shared" si="1"/>
        <v>-</v>
      </c>
      <c r="S22" s="37">
        <f t="shared" si="2"/>
        <v>81</v>
      </c>
      <c r="T22" s="55"/>
      <c r="U22" s="35"/>
      <c r="V22" s="44"/>
      <c r="W22" s="44"/>
      <c r="X22" s="44"/>
      <c r="Y22" s="44"/>
      <c r="Z22" s="44"/>
      <c r="AA22" s="44"/>
      <c r="AB22" s="44"/>
      <c r="AC22" s="44"/>
    </row>
    <row r="23" spans="1:29" x14ac:dyDescent="0.2">
      <c r="A23" s="35"/>
      <c r="B23" s="55"/>
      <c r="C23" s="37">
        <v>8</v>
      </c>
      <c r="D23" s="39" t="str">
        <f>'DATA SISWA'!F17</f>
        <v>FERDI ANDRIANSAH</v>
      </c>
      <c r="E23" s="63">
        <v>82</v>
      </c>
      <c r="F23" s="63">
        <v>82</v>
      </c>
      <c r="G23" s="63">
        <v>82</v>
      </c>
      <c r="H23" s="63"/>
      <c r="I23" s="63"/>
      <c r="J23" s="63"/>
      <c r="K23" s="63"/>
      <c r="L23" s="63"/>
      <c r="M23" s="63"/>
      <c r="N23" s="63"/>
      <c r="O23" s="64">
        <f>IFERROR(AVERAGE(E23:N23),"-")</f>
        <v>82</v>
      </c>
      <c r="P23" s="64"/>
      <c r="Q23" s="64"/>
      <c r="R23" s="64" t="str">
        <f t="shared" si="1"/>
        <v>-</v>
      </c>
      <c r="S23" s="37">
        <f t="shared" si="2"/>
        <v>82</v>
      </c>
      <c r="T23" s="55"/>
      <c r="U23" s="35"/>
      <c r="V23" s="44"/>
      <c r="W23" s="44"/>
      <c r="X23" s="44"/>
      <c r="Y23" s="44"/>
      <c r="Z23" s="44"/>
      <c r="AA23" s="44"/>
      <c r="AB23" s="44"/>
      <c r="AC23" s="44"/>
    </row>
    <row r="24" spans="1:29" x14ac:dyDescent="0.2">
      <c r="A24" s="35"/>
      <c r="B24" s="55"/>
      <c r="C24" s="37">
        <v>9</v>
      </c>
      <c r="D24" s="39" t="str">
        <f>'DATA SISWA'!F18</f>
        <v>Galih Saputra</v>
      </c>
      <c r="E24" s="63">
        <v>76</v>
      </c>
      <c r="F24" s="63">
        <v>76</v>
      </c>
      <c r="G24" s="63">
        <v>76</v>
      </c>
      <c r="H24" s="63"/>
      <c r="I24" s="63"/>
      <c r="J24" s="63"/>
      <c r="K24" s="63"/>
      <c r="L24" s="63"/>
      <c r="M24" s="63"/>
      <c r="N24" s="63"/>
      <c r="O24" s="64">
        <f t="shared" si="0"/>
        <v>76</v>
      </c>
      <c r="P24" s="64"/>
      <c r="Q24" s="64"/>
      <c r="R24" s="64" t="str">
        <f t="shared" si="1"/>
        <v>-</v>
      </c>
      <c r="S24" s="37">
        <f t="shared" si="2"/>
        <v>76</v>
      </c>
      <c r="T24" s="55"/>
      <c r="U24" s="35"/>
      <c r="V24" s="44"/>
      <c r="W24" s="44"/>
      <c r="X24" s="44"/>
      <c r="Y24" s="44"/>
      <c r="Z24" s="44"/>
      <c r="AA24" s="44"/>
      <c r="AB24" s="44"/>
      <c r="AC24" s="44"/>
    </row>
    <row r="25" spans="1:29" x14ac:dyDescent="0.2">
      <c r="A25" s="35"/>
      <c r="B25" s="55"/>
      <c r="C25" s="37">
        <v>10</v>
      </c>
      <c r="D25" s="39" t="str">
        <f>'DATA SISWA'!F19</f>
        <v>HERIOS DWI PRAYOGA</v>
      </c>
      <c r="E25" s="63">
        <v>80</v>
      </c>
      <c r="F25" s="63">
        <v>80</v>
      </c>
      <c r="G25" s="63">
        <v>80</v>
      </c>
      <c r="H25" s="63"/>
      <c r="I25" s="63"/>
      <c r="J25" s="63"/>
      <c r="K25" s="63"/>
      <c r="L25" s="63"/>
      <c r="M25" s="63"/>
      <c r="N25" s="63"/>
      <c r="O25" s="64">
        <f t="shared" si="0"/>
        <v>80</v>
      </c>
      <c r="P25" s="64"/>
      <c r="Q25" s="64"/>
      <c r="R25" s="64" t="str">
        <f t="shared" si="1"/>
        <v>-</v>
      </c>
      <c r="S25" s="37">
        <f t="shared" si="2"/>
        <v>80</v>
      </c>
      <c r="T25" s="55"/>
      <c r="U25" s="35"/>
      <c r="V25" s="44"/>
      <c r="W25" s="44"/>
      <c r="X25" s="44"/>
      <c r="Y25" s="44"/>
      <c r="Z25" s="44"/>
      <c r="AA25" s="44"/>
      <c r="AB25" s="44"/>
      <c r="AC25" s="44"/>
    </row>
    <row r="26" spans="1:29" x14ac:dyDescent="0.2">
      <c r="A26" s="35"/>
      <c r="B26" s="55"/>
      <c r="C26" s="37">
        <v>11</v>
      </c>
      <c r="D26" s="39" t="str">
        <f>'DATA SISWA'!F20</f>
        <v>HIZQI IQBAL WIJAYA</v>
      </c>
      <c r="E26" s="63">
        <v>79</v>
      </c>
      <c r="F26" s="63">
        <v>79</v>
      </c>
      <c r="G26" s="63">
        <v>79</v>
      </c>
      <c r="H26" s="63"/>
      <c r="I26" s="63"/>
      <c r="J26" s="63"/>
      <c r="K26" s="63"/>
      <c r="L26" s="63"/>
      <c r="M26" s="63"/>
      <c r="N26" s="63"/>
      <c r="O26" s="64">
        <f t="shared" si="0"/>
        <v>79</v>
      </c>
      <c r="P26" s="64"/>
      <c r="Q26" s="64"/>
      <c r="R26" s="64" t="str">
        <f t="shared" si="1"/>
        <v>-</v>
      </c>
      <c r="S26" s="37">
        <f t="shared" si="2"/>
        <v>79</v>
      </c>
      <c r="T26" s="55"/>
      <c r="U26" s="35"/>
      <c r="V26" s="44"/>
      <c r="W26" s="44"/>
      <c r="X26" s="44"/>
      <c r="Y26" s="44"/>
      <c r="Z26" s="44"/>
      <c r="AA26" s="44"/>
      <c r="AB26" s="44"/>
      <c r="AC26" s="44"/>
    </row>
    <row r="27" spans="1:29" x14ac:dyDescent="0.2">
      <c r="A27" s="35"/>
      <c r="B27" s="55"/>
      <c r="C27" s="37">
        <v>12</v>
      </c>
      <c r="D27" s="39" t="str">
        <f>'DATA SISWA'!F21</f>
        <v>IQBAL IDFI DIOLINO</v>
      </c>
      <c r="E27" s="63">
        <v>82</v>
      </c>
      <c r="F27" s="63">
        <v>82</v>
      </c>
      <c r="G27" s="63">
        <v>82</v>
      </c>
      <c r="H27" s="63"/>
      <c r="I27" s="63"/>
      <c r="J27" s="63"/>
      <c r="K27" s="63"/>
      <c r="L27" s="63"/>
      <c r="M27" s="63"/>
      <c r="N27" s="63"/>
      <c r="O27" s="64">
        <f t="shared" si="0"/>
        <v>82</v>
      </c>
      <c r="P27" s="64"/>
      <c r="Q27" s="64"/>
      <c r="R27" s="64" t="str">
        <f t="shared" si="1"/>
        <v>-</v>
      </c>
      <c r="S27" s="37">
        <f t="shared" si="2"/>
        <v>82</v>
      </c>
      <c r="T27" s="55"/>
      <c r="U27" s="35"/>
      <c r="V27" s="44"/>
      <c r="W27" s="44"/>
      <c r="X27" s="44"/>
      <c r="Y27" s="44"/>
      <c r="Z27" s="44"/>
      <c r="AA27" s="44"/>
      <c r="AB27" s="44"/>
      <c r="AC27" s="44"/>
    </row>
    <row r="28" spans="1:29" x14ac:dyDescent="0.2">
      <c r="A28" s="35"/>
      <c r="B28" s="55"/>
      <c r="C28" s="37">
        <v>13</v>
      </c>
      <c r="D28" s="39" t="str">
        <f>'DATA SISWA'!F22</f>
        <v>Khoirul Anam</v>
      </c>
      <c r="E28" s="63">
        <v>80</v>
      </c>
      <c r="F28" s="63">
        <v>80</v>
      </c>
      <c r="G28" s="63">
        <v>80</v>
      </c>
      <c r="H28" s="63"/>
      <c r="I28" s="63"/>
      <c r="J28" s="63"/>
      <c r="K28" s="63"/>
      <c r="L28" s="63"/>
      <c r="M28" s="63"/>
      <c r="N28" s="63"/>
      <c r="O28" s="64">
        <f t="shared" si="0"/>
        <v>80</v>
      </c>
      <c r="P28" s="64"/>
      <c r="Q28" s="64"/>
      <c r="R28" s="64" t="str">
        <f t="shared" si="1"/>
        <v>-</v>
      </c>
      <c r="S28" s="37">
        <f t="shared" si="2"/>
        <v>80</v>
      </c>
      <c r="T28" s="55"/>
      <c r="U28" s="35"/>
      <c r="V28" s="44"/>
      <c r="W28" s="44"/>
      <c r="X28" s="44"/>
      <c r="Y28" s="44"/>
      <c r="Z28" s="44"/>
      <c r="AA28" s="44"/>
      <c r="AB28" s="44"/>
      <c r="AC28" s="44"/>
    </row>
    <row r="29" spans="1:29" x14ac:dyDescent="0.2">
      <c r="A29" s="35"/>
      <c r="B29" s="55"/>
      <c r="C29" s="37">
        <v>14</v>
      </c>
      <c r="D29" s="39" t="str">
        <f>'DATA SISWA'!F23</f>
        <v>M. HERBI MANSYAH ASSHEBIL</v>
      </c>
      <c r="E29" s="63">
        <v>82</v>
      </c>
      <c r="F29" s="63">
        <v>82</v>
      </c>
      <c r="G29" s="63">
        <v>82</v>
      </c>
      <c r="H29" s="63"/>
      <c r="I29" s="63"/>
      <c r="J29" s="63"/>
      <c r="K29" s="63"/>
      <c r="L29" s="63"/>
      <c r="M29" s="63"/>
      <c r="N29" s="63"/>
      <c r="O29" s="64">
        <f t="shared" si="0"/>
        <v>82</v>
      </c>
      <c r="P29" s="64"/>
      <c r="Q29" s="64"/>
      <c r="R29" s="64" t="str">
        <f t="shared" si="1"/>
        <v>-</v>
      </c>
      <c r="S29" s="37">
        <f t="shared" si="2"/>
        <v>82</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v>80</v>
      </c>
      <c r="F31" s="63">
        <v>80</v>
      </c>
      <c r="G31" s="63">
        <v>80</v>
      </c>
      <c r="H31" s="63"/>
      <c r="I31" s="63"/>
      <c r="J31" s="63"/>
      <c r="K31" s="63"/>
      <c r="L31" s="63"/>
      <c r="M31" s="63"/>
      <c r="N31" s="63"/>
      <c r="O31" s="64">
        <f t="shared" si="0"/>
        <v>80</v>
      </c>
      <c r="P31" s="64"/>
      <c r="Q31" s="64"/>
      <c r="R31" s="64" t="str">
        <f t="shared" si="1"/>
        <v>-</v>
      </c>
      <c r="S31" s="37">
        <f t="shared" si="2"/>
        <v>80</v>
      </c>
      <c r="T31" s="55"/>
      <c r="U31" s="35"/>
      <c r="V31" s="44"/>
      <c r="W31" s="44"/>
      <c r="X31" s="44"/>
      <c r="Y31" s="44"/>
      <c r="Z31" s="44"/>
      <c r="AA31" s="44"/>
      <c r="AB31" s="44"/>
      <c r="AC31" s="44"/>
    </row>
    <row r="32" spans="1:29" x14ac:dyDescent="0.2">
      <c r="A32" s="35"/>
      <c r="B32" s="55"/>
      <c r="C32" s="37">
        <v>17</v>
      </c>
      <c r="D32" s="39" t="str">
        <f>'DATA SISWA'!F26</f>
        <v>MUHAMMAD FIKIH CAHYA</v>
      </c>
      <c r="E32" s="63">
        <v>79</v>
      </c>
      <c r="F32" s="63">
        <v>79</v>
      </c>
      <c r="G32" s="63">
        <v>79</v>
      </c>
      <c r="H32" s="63"/>
      <c r="I32" s="63"/>
      <c r="J32" s="63"/>
      <c r="K32" s="63"/>
      <c r="L32" s="63"/>
      <c r="M32" s="63"/>
      <c r="N32" s="63"/>
      <c r="O32" s="64">
        <f t="shared" si="0"/>
        <v>79</v>
      </c>
      <c r="P32" s="64"/>
      <c r="Q32" s="64"/>
      <c r="R32" s="64" t="str">
        <f t="shared" si="1"/>
        <v>-</v>
      </c>
      <c r="S32" s="37">
        <f t="shared" si="2"/>
        <v>79</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v>77</v>
      </c>
      <c r="F34" s="63">
        <v>77</v>
      </c>
      <c r="G34" s="63">
        <v>77</v>
      </c>
      <c r="H34" s="63"/>
      <c r="I34" s="63"/>
      <c r="J34" s="63"/>
      <c r="K34" s="63"/>
      <c r="L34" s="63"/>
      <c r="M34" s="63"/>
      <c r="N34" s="63"/>
      <c r="O34" s="64">
        <f t="shared" si="0"/>
        <v>77</v>
      </c>
      <c r="P34" s="64"/>
      <c r="Q34" s="64"/>
      <c r="R34" s="64" t="str">
        <f t="shared" si="1"/>
        <v>-</v>
      </c>
      <c r="S34" s="37">
        <f t="shared" si="2"/>
        <v>77</v>
      </c>
      <c r="T34" s="55"/>
      <c r="U34" s="35"/>
      <c r="V34" s="44"/>
      <c r="W34" s="44"/>
      <c r="X34" s="44"/>
      <c r="Y34" s="44"/>
      <c r="Z34" s="44"/>
      <c r="AA34" s="44"/>
      <c r="AB34" s="44"/>
      <c r="AC34" s="44"/>
    </row>
    <row r="35" spans="1:29" x14ac:dyDescent="0.2">
      <c r="A35" s="35"/>
      <c r="B35" s="55"/>
      <c r="C35" s="37">
        <v>20</v>
      </c>
      <c r="D35" s="39" t="str">
        <f>'DATA SISWA'!F29</f>
        <v>RAGIL LLIMA</v>
      </c>
      <c r="E35" s="63">
        <v>80</v>
      </c>
      <c r="F35" s="63">
        <v>80</v>
      </c>
      <c r="G35" s="63">
        <v>80</v>
      </c>
      <c r="H35" s="63"/>
      <c r="I35" s="63"/>
      <c r="J35" s="63"/>
      <c r="K35" s="63"/>
      <c r="L35" s="63"/>
      <c r="M35" s="63"/>
      <c r="N35" s="63"/>
      <c r="O35" s="64">
        <f t="shared" si="0"/>
        <v>80</v>
      </c>
      <c r="P35" s="64"/>
      <c r="Q35" s="64"/>
      <c r="R35" s="64" t="str">
        <f t="shared" si="1"/>
        <v>-</v>
      </c>
      <c r="S35" s="37">
        <f t="shared" si="2"/>
        <v>80</v>
      </c>
      <c r="T35" s="55"/>
      <c r="U35" s="35"/>
      <c r="V35" s="44"/>
      <c r="W35" s="44"/>
      <c r="X35" s="44"/>
      <c r="Y35" s="44"/>
      <c r="Z35" s="44"/>
      <c r="AA35" s="44"/>
      <c r="AB35" s="44"/>
      <c r="AC35" s="44"/>
    </row>
    <row r="36" spans="1:29" x14ac:dyDescent="0.2">
      <c r="A36" s="35"/>
      <c r="B36" s="55"/>
      <c r="C36" s="37">
        <v>21</v>
      </c>
      <c r="D36" s="39" t="str">
        <f>'DATA SISWA'!F30</f>
        <v>REKSI RAMADHAN</v>
      </c>
      <c r="E36" s="63">
        <v>78</v>
      </c>
      <c r="F36" s="63">
        <v>78</v>
      </c>
      <c r="G36" s="63">
        <v>78</v>
      </c>
      <c r="H36" s="63"/>
      <c r="I36" s="63"/>
      <c r="J36" s="63"/>
      <c r="K36" s="63"/>
      <c r="L36" s="63"/>
      <c r="M36" s="63"/>
      <c r="N36" s="63"/>
      <c r="O36" s="64">
        <f t="shared" si="0"/>
        <v>78</v>
      </c>
      <c r="P36" s="64"/>
      <c r="Q36" s="64"/>
      <c r="R36" s="64" t="str">
        <f t="shared" si="1"/>
        <v>-</v>
      </c>
      <c r="S36" s="37">
        <f t="shared" si="2"/>
        <v>78</v>
      </c>
      <c r="T36" s="55"/>
      <c r="U36" s="35"/>
      <c r="V36" s="44"/>
      <c r="W36" s="44"/>
      <c r="X36" s="44"/>
      <c r="Y36" s="44"/>
      <c r="Z36" s="44"/>
      <c r="AA36" s="44"/>
      <c r="AB36" s="44"/>
      <c r="AC36" s="44"/>
    </row>
    <row r="37" spans="1:29" x14ac:dyDescent="0.2">
      <c r="A37" s="35"/>
      <c r="B37" s="55"/>
      <c r="C37" s="37">
        <v>22</v>
      </c>
      <c r="D37" s="39" t="str">
        <f>'DATA SISWA'!F31</f>
        <v>REZA KHOLISFATUL</v>
      </c>
      <c r="E37" s="63">
        <v>78</v>
      </c>
      <c r="F37" s="63">
        <v>78</v>
      </c>
      <c r="G37" s="63">
        <v>78</v>
      </c>
      <c r="H37" s="63"/>
      <c r="I37" s="63"/>
      <c r="J37" s="63"/>
      <c r="K37" s="63"/>
      <c r="L37" s="63"/>
      <c r="M37" s="63"/>
      <c r="N37" s="63"/>
      <c r="O37" s="64">
        <f t="shared" si="0"/>
        <v>78</v>
      </c>
      <c r="P37" s="64"/>
      <c r="Q37" s="64"/>
      <c r="R37" s="64" t="str">
        <f t="shared" si="1"/>
        <v>-</v>
      </c>
      <c r="S37" s="37">
        <f t="shared" si="2"/>
        <v>78</v>
      </c>
      <c r="T37" s="55"/>
      <c r="U37" s="35"/>
      <c r="V37" s="44"/>
      <c r="W37" s="44"/>
      <c r="X37" s="44"/>
      <c r="Y37" s="44"/>
      <c r="Z37" s="44"/>
      <c r="AA37" s="44"/>
      <c r="AB37" s="44"/>
      <c r="AC37" s="44"/>
    </row>
    <row r="38" spans="1:29" x14ac:dyDescent="0.2">
      <c r="A38" s="35"/>
      <c r="B38" s="55"/>
      <c r="C38" s="37">
        <v>23</v>
      </c>
      <c r="D38" s="39" t="str">
        <f>'DATA SISWA'!F32</f>
        <v>RIDHO TAUFIQ HIDAYAT</v>
      </c>
      <c r="E38" s="63">
        <v>80</v>
      </c>
      <c r="F38" s="63">
        <v>80</v>
      </c>
      <c r="G38" s="63">
        <v>80</v>
      </c>
      <c r="H38" s="63"/>
      <c r="I38" s="63"/>
      <c r="J38" s="63"/>
      <c r="K38" s="63"/>
      <c r="L38" s="63"/>
      <c r="M38" s="63"/>
      <c r="N38" s="63"/>
      <c r="O38" s="64">
        <f t="shared" si="0"/>
        <v>80</v>
      </c>
      <c r="P38" s="64"/>
      <c r="Q38" s="64"/>
      <c r="R38" s="64" t="str">
        <f t="shared" si="1"/>
        <v>-</v>
      </c>
      <c r="S38" s="37">
        <f t="shared" si="2"/>
        <v>80</v>
      </c>
      <c r="T38" s="55"/>
      <c r="U38" s="35"/>
      <c r="V38" s="44"/>
      <c r="W38" s="44"/>
      <c r="X38" s="44"/>
      <c r="Y38" s="44"/>
      <c r="Z38" s="44"/>
      <c r="AA38" s="44"/>
      <c r="AB38" s="44"/>
      <c r="AC38" s="44"/>
    </row>
    <row r="39" spans="1:29" x14ac:dyDescent="0.2">
      <c r="A39" s="35"/>
      <c r="B39" s="55"/>
      <c r="C39" s="37">
        <v>24</v>
      </c>
      <c r="D39" s="39" t="str">
        <f>'DATA SISWA'!F33</f>
        <v>Riffan Maulana</v>
      </c>
      <c r="E39" s="63">
        <v>79</v>
      </c>
      <c r="F39" s="63">
        <v>79</v>
      </c>
      <c r="G39" s="63">
        <v>79</v>
      </c>
      <c r="H39" s="63"/>
      <c r="I39" s="63"/>
      <c r="J39" s="63"/>
      <c r="K39" s="63"/>
      <c r="L39" s="63"/>
      <c r="M39" s="63"/>
      <c r="N39" s="63"/>
      <c r="O39" s="64">
        <f t="shared" si="0"/>
        <v>79</v>
      </c>
      <c r="P39" s="64"/>
      <c r="Q39" s="64"/>
      <c r="R39" s="64" t="str">
        <f t="shared" si="1"/>
        <v>-</v>
      </c>
      <c r="S39" s="37">
        <f t="shared" si="2"/>
        <v>79</v>
      </c>
      <c r="T39" s="55"/>
      <c r="U39" s="35"/>
      <c r="V39" s="44"/>
      <c r="W39" s="44"/>
      <c r="X39" s="44"/>
      <c r="Y39" s="44"/>
      <c r="Z39" s="44"/>
      <c r="AA39" s="44"/>
      <c r="AB39" s="44"/>
      <c r="AC39" s="44"/>
    </row>
    <row r="40" spans="1:29" x14ac:dyDescent="0.2">
      <c r="A40" s="35"/>
      <c r="B40" s="55"/>
      <c r="C40" s="37">
        <v>25</v>
      </c>
      <c r="D40" s="39" t="str">
        <f>'DATA SISWA'!F34</f>
        <v>RINDYANI TUNGGA DEWI</v>
      </c>
      <c r="E40" s="63">
        <v>82</v>
      </c>
      <c r="F40" s="63">
        <v>82</v>
      </c>
      <c r="G40" s="63">
        <v>82</v>
      </c>
      <c r="H40" s="63"/>
      <c r="I40" s="63"/>
      <c r="J40" s="63"/>
      <c r="K40" s="63"/>
      <c r="L40" s="63"/>
      <c r="M40" s="63"/>
      <c r="N40" s="63"/>
      <c r="O40" s="64">
        <f t="shared" si="0"/>
        <v>82</v>
      </c>
      <c r="P40" s="64"/>
      <c r="Q40" s="64"/>
      <c r="R40" s="64" t="str">
        <f t="shared" si="1"/>
        <v>-</v>
      </c>
      <c r="S40" s="37">
        <f t="shared" si="2"/>
        <v>82</v>
      </c>
      <c r="T40" s="55"/>
      <c r="U40" s="35"/>
      <c r="V40" s="44"/>
      <c r="W40" s="44"/>
      <c r="X40" s="44"/>
      <c r="Y40" s="44"/>
      <c r="Z40" s="44"/>
      <c r="AA40" s="44"/>
      <c r="AB40" s="44"/>
      <c r="AC40" s="44"/>
    </row>
    <row r="41" spans="1:29" x14ac:dyDescent="0.2">
      <c r="A41" s="35"/>
      <c r="B41" s="55"/>
      <c r="C41" s="37">
        <v>26</v>
      </c>
      <c r="D41" s="39" t="str">
        <f>'DATA SISWA'!F35</f>
        <v>RIZIK ABDILAH</v>
      </c>
      <c r="E41" s="63">
        <v>80</v>
      </c>
      <c r="F41" s="63">
        <v>80</v>
      </c>
      <c r="G41" s="63">
        <v>80</v>
      </c>
      <c r="H41" s="63"/>
      <c r="I41" s="63"/>
      <c r="J41" s="63"/>
      <c r="K41" s="63"/>
      <c r="L41" s="63"/>
      <c r="M41" s="63"/>
      <c r="N41" s="63"/>
      <c r="O41" s="64">
        <f t="shared" si="0"/>
        <v>80</v>
      </c>
      <c r="P41" s="64"/>
      <c r="Q41" s="64"/>
      <c r="R41" s="64" t="str">
        <f t="shared" si="1"/>
        <v>-</v>
      </c>
      <c r="S41" s="37">
        <f t="shared" si="2"/>
        <v>80</v>
      </c>
      <c r="T41" s="55"/>
      <c r="U41" s="35"/>
      <c r="V41" s="44"/>
      <c r="W41" s="44"/>
      <c r="X41" s="44"/>
      <c r="Y41" s="44"/>
      <c r="Z41" s="44"/>
      <c r="AA41" s="44"/>
      <c r="AB41" s="44"/>
      <c r="AC41" s="44"/>
    </row>
    <row r="42" spans="1:29" x14ac:dyDescent="0.2">
      <c r="A42" s="35"/>
      <c r="B42" s="55"/>
      <c r="C42" s="37">
        <v>27</v>
      </c>
      <c r="D42" s="39" t="str">
        <f>'DATA SISWA'!F36</f>
        <v>RIZKI PUTRA PRATAMA</v>
      </c>
      <c r="E42" s="63">
        <v>77</v>
      </c>
      <c r="F42" s="63">
        <v>77</v>
      </c>
      <c r="G42" s="63">
        <v>77</v>
      </c>
      <c r="H42" s="63"/>
      <c r="I42" s="63"/>
      <c r="J42" s="63"/>
      <c r="K42" s="63"/>
      <c r="L42" s="63"/>
      <c r="M42" s="63"/>
      <c r="N42" s="63"/>
      <c r="O42" s="64">
        <f t="shared" si="0"/>
        <v>77</v>
      </c>
      <c r="P42" s="64"/>
      <c r="Q42" s="64"/>
      <c r="R42" s="64" t="str">
        <f t="shared" si="1"/>
        <v>-</v>
      </c>
      <c r="S42" s="37">
        <f t="shared" si="2"/>
        <v>77</v>
      </c>
      <c r="T42" s="55"/>
      <c r="U42" s="35"/>
      <c r="V42" s="44"/>
      <c r="W42" s="44"/>
      <c r="X42" s="44"/>
      <c r="Y42" s="44"/>
      <c r="Z42" s="44"/>
      <c r="AA42" s="44"/>
      <c r="AB42" s="44"/>
      <c r="AC42" s="44"/>
    </row>
    <row r="43" spans="1:29" x14ac:dyDescent="0.2">
      <c r="A43" s="35"/>
      <c r="B43" s="55"/>
      <c r="C43" s="37">
        <v>28</v>
      </c>
      <c r="D43" s="39" t="str">
        <f>'DATA SISWA'!F37</f>
        <v>RIZKY RAMADHAN</v>
      </c>
      <c r="E43" s="63">
        <v>78</v>
      </c>
      <c r="F43" s="63">
        <v>78</v>
      </c>
      <c r="G43" s="63">
        <v>78</v>
      </c>
      <c r="H43" s="63"/>
      <c r="I43" s="63"/>
      <c r="J43" s="63"/>
      <c r="K43" s="63"/>
      <c r="L43" s="63"/>
      <c r="M43" s="63"/>
      <c r="N43" s="63"/>
      <c r="O43" s="64">
        <f t="shared" si="0"/>
        <v>78</v>
      </c>
      <c r="P43" s="64"/>
      <c r="Q43" s="64"/>
      <c r="R43" s="64" t="str">
        <f t="shared" si="1"/>
        <v>-</v>
      </c>
      <c r="S43" s="37">
        <f t="shared" si="2"/>
        <v>78</v>
      </c>
      <c r="T43" s="55"/>
      <c r="U43" s="35"/>
      <c r="V43" s="44"/>
      <c r="W43" s="44"/>
      <c r="X43" s="44"/>
      <c r="Y43" s="44"/>
      <c r="Z43" s="44"/>
      <c r="AA43" s="44"/>
      <c r="AB43" s="44"/>
      <c r="AC43" s="44"/>
    </row>
    <row r="44" spans="1:29" x14ac:dyDescent="0.2">
      <c r="A44" s="35"/>
      <c r="B44" s="55"/>
      <c r="C44" s="37">
        <v>29</v>
      </c>
      <c r="D44" s="39" t="str">
        <f>'DATA SISWA'!F38</f>
        <v>SEPTIAWAN PRATAMA</v>
      </c>
      <c r="E44" s="63">
        <v>78</v>
      </c>
      <c r="F44" s="63">
        <v>78</v>
      </c>
      <c r="G44" s="63">
        <v>78</v>
      </c>
      <c r="H44" s="63"/>
      <c r="I44" s="63"/>
      <c r="J44" s="63"/>
      <c r="K44" s="63"/>
      <c r="L44" s="63"/>
      <c r="M44" s="63"/>
      <c r="N44" s="63"/>
      <c r="O44" s="64">
        <f t="shared" si="0"/>
        <v>78</v>
      </c>
      <c r="P44" s="64"/>
      <c r="Q44" s="64"/>
      <c r="R44" s="64" t="str">
        <f t="shared" si="1"/>
        <v>-</v>
      </c>
      <c r="S44" s="37">
        <f t="shared" si="2"/>
        <v>78</v>
      </c>
      <c r="T44" s="55"/>
      <c r="U44" s="35"/>
      <c r="V44" s="44"/>
      <c r="W44" s="44"/>
      <c r="X44" s="44"/>
      <c r="Y44" s="44"/>
      <c r="Z44" s="44"/>
      <c r="AA44" s="44"/>
      <c r="AB44" s="44"/>
      <c r="AC44" s="44"/>
    </row>
    <row r="45" spans="1:29" x14ac:dyDescent="0.2">
      <c r="A45" s="35"/>
      <c r="B45" s="55"/>
      <c r="C45" s="37">
        <v>30</v>
      </c>
      <c r="D45" s="39" t="str">
        <f>'DATA SISWA'!F39</f>
        <v>SETIAWAN RAMADHAN ALBANI</v>
      </c>
      <c r="E45" s="63">
        <v>78</v>
      </c>
      <c r="F45" s="63">
        <v>78</v>
      </c>
      <c r="G45" s="63">
        <v>78</v>
      </c>
      <c r="H45" s="63"/>
      <c r="I45" s="63"/>
      <c r="J45" s="63"/>
      <c r="K45" s="63"/>
      <c r="L45" s="63"/>
      <c r="M45" s="63"/>
      <c r="N45" s="63"/>
      <c r="O45" s="64">
        <f t="shared" si="0"/>
        <v>78</v>
      </c>
      <c r="P45" s="64"/>
      <c r="Q45" s="64"/>
      <c r="R45" s="64" t="str">
        <f t="shared" si="1"/>
        <v>-</v>
      </c>
      <c r="S45" s="37">
        <f t="shared" si="2"/>
        <v>78</v>
      </c>
      <c r="T45" s="55"/>
      <c r="U45" s="35"/>
      <c r="V45" s="44"/>
      <c r="W45" s="44"/>
      <c r="X45" s="44"/>
      <c r="Y45" s="44"/>
      <c r="Z45" s="44"/>
      <c r="AA45" s="44"/>
      <c r="AB45" s="44"/>
      <c r="AC45" s="44"/>
    </row>
    <row r="46" spans="1:29" x14ac:dyDescent="0.2">
      <c r="A46" s="35"/>
      <c r="B46" s="55"/>
      <c r="C46" s="37">
        <v>31</v>
      </c>
      <c r="D46" s="39" t="str">
        <f>'DATA SISWA'!F40</f>
        <v>SURYA AFFANDI</v>
      </c>
      <c r="E46" s="63">
        <v>80</v>
      </c>
      <c r="F46" s="63">
        <v>80</v>
      </c>
      <c r="G46" s="63">
        <v>80</v>
      </c>
      <c r="H46" s="63"/>
      <c r="I46" s="63"/>
      <c r="J46" s="63"/>
      <c r="K46" s="63"/>
      <c r="L46" s="63"/>
      <c r="M46" s="63"/>
      <c r="N46" s="63"/>
      <c r="O46" s="64">
        <f t="shared" si="0"/>
        <v>80</v>
      </c>
      <c r="P46" s="64"/>
      <c r="Q46" s="64"/>
      <c r="R46" s="64" t="str">
        <f t="shared" si="1"/>
        <v>-</v>
      </c>
      <c r="S46" s="37">
        <f t="shared" si="2"/>
        <v>80</v>
      </c>
      <c r="T46" s="55"/>
      <c r="U46" s="35"/>
      <c r="V46" s="44"/>
      <c r="W46" s="44"/>
      <c r="X46" s="44"/>
      <c r="Y46" s="44"/>
      <c r="Z46" s="44"/>
      <c r="AA46" s="44"/>
      <c r="AB46" s="44"/>
      <c r="AC46" s="44"/>
    </row>
    <row r="47" spans="1:29" x14ac:dyDescent="0.2">
      <c r="A47" s="35"/>
      <c r="B47" s="55"/>
      <c r="C47" s="37">
        <v>32</v>
      </c>
      <c r="D47" s="39" t="str">
        <f>'DATA SISWA'!F41</f>
        <v>WIKI HANDOKO</v>
      </c>
      <c r="E47" s="63">
        <v>81</v>
      </c>
      <c r="F47" s="63">
        <v>81</v>
      </c>
      <c r="G47" s="63">
        <v>81</v>
      </c>
      <c r="H47" s="63"/>
      <c r="I47" s="63"/>
      <c r="J47" s="63"/>
      <c r="K47" s="63"/>
      <c r="L47" s="63"/>
      <c r="M47" s="63"/>
      <c r="N47" s="63"/>
      <c r="O47" s="64">
        <f t="shared" si="0"/>
        <v>81</v>
      </c>
      <c r="P47" s="64"/>
      <c r="Q47" s="64"/>
      <c r="R47" s="64" t="str">
        <f t="shared" si="1"/>
        <v>-</v>
      </c>
      <c r="S47" s="37">
        <f t="shared" si="2"/>
        <v>81</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Alfi Nur Fuad</v>
      </c>
      <c r="E8" s="78" t="str">
        <f>'S1'!S16</f>
        <v>-</v>
      </c>
      <c r="F8" s="78" t="str">
        <f>'S2'!S16</f>
        <v>-</v>
      </c>
      <c r="G8" s="78" t="str">
        <f>'S3'!S16</f>
        <v>-</v>
      </c>
      <c r="H8" s="78" t="str">
        <f>'S4'!S16</f>
        <v>-</v>
      </c>
      <c r="I8" s="78" t="str">
        <f>'S5'!S16</f>
        <v>-</v>
      </c>
      <c r="J8" s="78" t="str">
        <f>'S6'!S16</f>
        <v>-</v>
      </c>
      <c r="K8" s="78" t="str">
        <f>'S7'!S16</f>
        <v>-</v>
      </c>
      <c r="L8" s="78" t="str">
        <f>'S8'!S16</f>
        <v>-</v>
      </c>
      <c r="M8" s="78" t="str">
        <f>'S9'!S16</f>
        <v>-</v>
      </c>
      <c r="N8" s="78">
        <f>'S10'!S16</f>
        <v>80</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ARDIAN SAPUTRA</v>
      </c>
      <c r="E9" s="78" t="str">
        <f>'S1'!S17</f>
        <v>-</v>
      </c>
      <c r="F9" s="78" t="str">
        <f>'S2'!S17</f>
        <v>-</v>
      </c>
      <c r="G9" s="78" t="str">
        <f>'S3'!S17</f>
        <v>-</v>
      </c>
      <c r="H9" s="78" t="str">
        <f>'S4'!S17</f>
        <v>-</v>
      </c>
      <c r="I9" s="78" t="str">
        <f>'S5'!S17</f>
        <v>-</v>
      </c>
      <c r="J9" s="78" t="str">
        <f>'S6'!S17</f>
        <v>-</v>
      </c>
      <c r="K9" s="78" t="str">
        <f>'S7'!S17</f>
        <v>-</v>
      </c>
      <c r="L9" s="78" t="str">
        <f>'S8'!S17</f>
        <v>-</v>
      </c>
      <c r="M9" s="78" t="str">
        <f>'S9'!S17</f>
        <v>-</v>
      </c>
      <c r="N9" s="78">
        <f>'S10'!S17</f>
        <v>80</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ARGA CELSA SAPUTRA</v>
      </c>
      <c r="E10" s="78" t="str">
        <f>'S1'!S18</f>
        <v>-</v>
      </c>
      <c r="F10" s="78" t="str">
        <f>'S2'!S18</f>
        <v>-</v>
      </c>
      <c r="G10" s="78" t="str">
        <f>'S3'!S18</f>
        <v>-</v>
      </c>
      <c r="H10" s="78" t="str">
        <f>'S4'!S18</f>
        <v>-</v>
      </c>
      <c r="I10" s="78" t="str">
        <f>'S5'!S18</f>
        <v>-</v>
      </c>
      <c r="J10" s="78" t="str">
        <f>'S6'!S18</f>
        <v>-</v>
      </c>
      <c r="K10" s="78" t="str">
        <f>'S7'!S18</f>
        <v>-</v>
      </c>
      <c r="L10" s="78" t="str">
        <f>'S8'!S18</f>
        <v>-</v>
      </c>
      <c r="M10" s="78" t="str">
        <f>'S9'!S18</f>
        <v>-</v>
      </c>
      <c r="N10" s="78">
        <f>'S10'!S18</f>
        <v>81</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ARIF SUBHIANSYAH</v>
      </c>
      <c r="E11" s="78" t="str">
        <f>'S1'!S19</f>
        <v>-</v>
      </c>
      <c r="F11" s="78" t="str">
        <f>'S2'!S19</f>
        <v>-</v>
      </c>
      <c r="G11" s="78" t="str">
        <f>'S3'!S19</f>
        <v>-</v>
      </c>
      <c r="H11" s="78" t="str">
        <f>'S4'!S19</f>
        <v>-</v>
      </c>
      <c r="I11" s="78" t="str">
        <f>'S5'!S19</f>
        <v>-</v>
      </c>
      <c r="J11" s="78" t="str">
        <f>'S6'!S19</f>
        <v>-</v>
      </c>
      <c r="K11" s="78" t="str">
        <f>'S7'!S19</f>
        <v>-</v>
      </c>
      <c r="L11" s="78" t="str">
        <f>'S8'!S19</f>
        <v>-</v>
      </c>
      <c r="M11" s="78" t="str">
        <f>'S9'!S19</f>
        <v>-</v>
      </c>
      <c r="N11" s="78">
        <f>'S10'!S19</f>
        <v>75</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ASMAH WATI</v>
      </c>
      <c r="E12" s="78" t="str">
        <f>'S1'!S20</f>
        <v>-</v>
      </c>
      <c r="F12" s="78" t="str">
        <f>'S2'!S20</f>
        <v>-</v>
      </c>
      <c r="G12" s="78" t="str">
        <f>'S3'!S20</f>
        <v>-</v>
      </c>
      <c r="H12" s="78" t="str">
        <f>'S4'!S20</f>
        <v>-</v>
      </c>
      <c r="I12" s="78" t="str">
        <f>'S5'!S20</f>
        <v>-</v>
      </c>
      <c r="J12" s="78" t="str">
        <f>'S6'!S20</f>
        <v>-</v>
      </c>
      <c r="K12" s="78" t="str">
        <f>'S7'!S20</f>
        <v>-</v>
      </c>
      <c r="L12" s="78" t="str">
        <f>'S8'!S20</f>
        <v>-</v>
      </c>
      <c r="M12" s="78" t="str">
        <f>'S9'!S20</f>
        <v>-</v>
      </c>
      <c r="N12" s="78">
        <f>'S10'!S20</f>
        <v>83</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BENNY ALFARIZI</v>
      </c>
      <c r="E13" s="78" t="str">
        <f>'S1'!S21</f>
        <v>-</v>
      </c>
      <c r="F13" s="78" t="str">
        <f>'S2'!S21</f>
        <v>-</v>
      </c>
      <c r="G13" s="78" t="str">
        <f>'S3'!S21</f>
        <v>-</v>
      </c>
      <c r="H13" s="78" t="str">
        <f>'S4'!S21</f>
        <v>-</v>
      </c>
      <c r="I13" s="78" t="str">
        <f>'S5'!S21</f>
        <v>-</v>
      </c>
      <c r="J13" s="78" t="str">
        <f>'S6'!S21</f>
        <v>-</v>
      </c>
      <c r="K13" s="78" t="str">
        <f>'S7'!S21</f>
        <v>-</v>
      </c>
      <c r="L13" s="78" t="str">
        <f>'S8'!S21</f>
        <v>-</v>
      </c>
      <c r="M13" s="78" t="str">
        <f>'S9'!S21</f>
        <v>-</v>
      </c>
      <c r="N13" s="78">
        <f>'S10'!S21</f>
        <v>75</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DIMAS DONI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f>'S10'!S22</f>
        <v>81</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FERDI ANDRIANSAH</v>
      </c>
      <c r="E15" s="78" t="str">
        <f>'S1'!S23</f>
        <v>-</v>
      </c>
      <c r="F15" s="78" t="str">
        <f>'S2'!S23</f>
        <v>-</v>
      </c>
      <c r="G15" s="78" t="str">
        <f>'S3'!S23</f>
        <v>-</v>
      </c>
      <c r="H15" s="78" t="str">
        <f>'S4'!S23</f>
        <v>-</v>
      </c>
      <c r="I15" s="78" t="str">
        <f>'S5'!S23</f>
        <v>-</v>
      </c>
      <c r="J15" s="78" t="str">
        <f>'S6'!S23</f>
        <v>-</v>
      </c>
      <c r="K15" s="78" t="str">
        <f>'S7'!S23</f>
        <v>-</v>
      </c>
      <c r="L15" s="78" t="str">
        <f>'S8'!S23</f>
        <v>-</v>
      </c>
      <c r="M15" s="78" t="str">
        <f>'S9'!S23</f>
        <v>-</v>
      </c>
      <c r="N15" s="78">
        <f>'S10'!S23</f>
        <v>82</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Galih Saputra</v>
      </c>
      <c r="E16" s="78" t="str">
        <f>'S1'!S24</f>
        <v>-</v>
      </c>
      <c r="F16" s="78" t="str">
        <f>'S2'!S24</f>
        <v>-</v>
      </c>
      <c r="G16" s="78" t="str">
        <f>'S3'!S24</f>
        <v>-</v>
      </c>
      <c r="H16" s="78" t="str">
        <f>'S4'!S24</f>
        <v>-</v>
      </c>
      <c r="I16" s="78" t="str">
        <f>'S5'!S24</f>
        <v>-</v>
      </c>
      <c r="J16" s="78" t="str">
        <f>'S6'!S24</f>
        <v>-</v>
      </c>
      <c r="K16" s="78" t="str">
        <f>'S7'!S24</f>
        <v>-</v>
      </c>
      <c r="L16" s="78" t="str">
        <f>'S8'!S24</f>
        <v>-</v>
      </c>
      <c r="M16" s="78" t="str">
        <f>'S9'!S24</f>
        <v>-</v>
      </c>
      <c r="N16" s="78">
        <f>'S10'!S24</f>
        <v>76</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HERIOS DWI PRAYOGA</v>
      </c>
      <c r="E17" s="78" t="str">
        <f>'S1'!S25</f>
        <v>-</v>
      </c>
      <c r="F17" s="78" t="str">
        <f>'S2'!S25</f>
        <v>-</v>
      </c>
      <c r="G17" s="78" t="str">
        <f>'S3'!S25</f>
        <v>-</v>
      </c>
      <c r="H17" s="78" t="str">
        <f>'S4'!S25</f>
        <v>-</v>
      </c>
      <c r="I17" s="78" t="str">
        <f>'S5'!S25</f>
        <v>-</v>
      </c>
      <c r="J17" s="78" t="str">
        <f>'S6'!S25</f>
        <v>-</v>
      </c>
      <c r="K17" s="78" t="str">
        <f>'S7'!S25</f>
        <v>-</v>
      </c>
      <c r="L17" s="78" t="str">
        <f>'S8'!S25</f>
        <v>-</v>
      </c>
      <c r="M17" s="78" t="str">
        <f>'S9'!S25</f>
        <v>-</v>
      </c>
      <c r="N17" s="78">
        <f>'S10'!S25</f>
        <v>80</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HIZQI IQBAL WIJAYA</v>
      </c>
      <c r="E18" s="78" t="str">
        <f>'S1'!S26</f>
        <v>-</v>
      </c>
      <c r="F18" s="78" t="str">
        <f>'S2'!S26</f>
        <v>-</v>
      </c>
      <c r="G18" s="78" t="str">
        <f>'S3'!S26</f>
        <v>-</v>
      </c>
      <c r="H18" s="78" t="str">
        <f>'S4'!S26</f>
        <v>-</v>
      </c>
      <c r="I18" s="78" t="str">
        <f>'S5'!S26</f>
        <v>-</v>
      </c>
      <c r="J18" s="78" t="str">
        <f>'S6'!S26</f>
        <v>-</v>
      </c>
      <c r="K18" s="78" t="str">
        <f>'S7'!S26</f>
        <v>-</v>
      </c>
      <c r="L18" s="78" t="str">
        <f>'S8'!S26</f>
        <v>-</v>
      </c>
      <c r="M18" s="78" t="str">
        <f>'S9'!S26</f>
        <v>-</v>
      </c>
      <c r="N18" s="78">
        <f>'S10'!S26</f>
        <v>79</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IQBAL IDFI DIOLINO</v>
      </c>
      <c r="E19" s="78" t="str">
        <f>'S1'!S27</f>
        <v>-</v>
      </c>
      <c r="F19" s="78" t="str">
        <f>'S2'!S27</f>
        <v>-</v>
      </c>
      <c r="G19" s="78" t="str">
        <f>'S3'!S27</f>
        <v>-</v>
      </c>
      <c r="H19" s="78" t="str">
        <f>'S4'!S27</f>
        <v>-</v>
      </c>
      <c r="I19" s="78" t="str">
        <f>'S5'!S27</f>
        <v>-</v>
      </c>
      <c r="J19" s="78" t="str">
        <f>'S6'!S27</f>
        <v>-</v>
      </c>
      <c r="K19" s="78" t="str">
        <f>'S7'!S27</f>
        <v>-</v>
      </c>
      <c r="L19" s="78" t="str">
        <f>'S8'!S27</f>
        <v>-</v>
      </c>
      <c r="M19" s="78" t="str">
        <f>'S9'!S27</f>
        <v>-</v>
      </c>
      <c r="N19" s="78">
        <f>'S10'!S27</f>
        <v>82</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Khoirul Anam</v>
      </c>
      <c r="E20" s="78" t="str">
        <f>'S1'!S28</f>
        <v>-</v>
      </c>
      <c r="F20" s="78" t="str">
        <f>'S2'!S28</f>
        <v>-</v>
      </c>
      <c r="G20" s="78" t="str">
        <f>'S3'!S28</f>
        <v>-</v>
      </c>
      <c r="H20" s="78" t="str">
        <f>'S4'!S28</f>
        <v>-</v>
      </c>
      <c r="I20" s="78" t="str">
        <f>'S5'!S28</f>
        <v>-</v>
      </c>
      <c r="J20" s="78" t="str">
        <f>'S6'!S28</f>
        <v>-</v>
      </c>
      <c r="K20" s="78" t="str">
        <f>'S7'!S28</f>
        <v>-</v>
      </c>
      <c r="L20" s="78" t="str">
        <f>'S8'!S28</f>
        <v>-</v>
      </c>
      <c r="M20" s="78" t="str">
        <f>'S9'!S28</f>
        <v>-</v>
      </c>
      <c r="N20" s="78">
        <f>'S10'!S28</f>
        <v>80</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M. HERBI MANSYAH ASSHEBIL</v>
      </c>
      <c r="E21" s="78" t="str">
        <f>'S1'!S29</f>
        <v>-</v>
      </c>
      <c r="F21" s="78" t="str">
        <f>'S2'!S29</f>
        <v>-</v>
      </c>
      <c r="G21" s="78" t="str">
        <f>'S3'!S29</f>
        <v>-</v>
      </c>
      <c r="H21" s="78" t="str">
        <f>'S4'!S29</f>
        <v>-</v>
      </c>
      <c r="I21" s="78" t="str">
        <f>'S5'!S29</f>
        <v>-</v>
      </c>
      <c r="J21" s="78" t="str">
        <f>'S6'!S29</f>
        <v>-</v>
      </c>
      <c r="K21" s="78" t="str">
        <f>'S7'!S29</f>
        <v>-</v>
      </c>
      <c r="L21" s="78" t="str">
        <f>'S8'!S29</f>
        <v>-</v>
      </c>
      <c r="M21" s="78" t="str">
        <f>'S9'!S29</f>
        <v>-</v>
      </c>
      <c r="N21" s="78">
        <f>'S10'!S29</f>
        <v>82</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t="str">
        <f>'DATA SISWA'!F24</f>
        <v>MUHAMMAD ALGA FIKI</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t="str">
        <f>'DATA SISWA'!F25</f>
        <v>MUHAMMAD FAREL FAUZAN</v>
      </c>
      <c r="E23" s="78" t="str">
        <f>'S1'!S31</f>
        <v>-</v>
      </c>
      <c r="F23" s="78" t="str">
        <f>'S2'!S31</f>
        <v>-</v>
      </c>
      <c r="G23" s="78" t="str">
        <f>'S3'!S31</f>
        <v>-</v>
      </c>
      <c r="H23" s="78" t="str">
        <f>'S4'!S31</f>
        <v>-</v>
      </c>
      <c r="I23" s="78" t="str">
        <f>'S5'!S31</f>
        <v>-</v>
      </c>
      <c r="J23" s="78" t="str">
        <f>'S6'!S31</f>
        <v>-</v>
      </c>
      <c r="K23" s="78" t="str">
        <f>'S7'!S31</f>
        <v>-</v>
      </c>
      <c r="L23" s="78" t="str">
        <f>'S8'!S31</f>
        <v>-</v>
      </c>
      <c r="M23" s="78" t="str">
        <f>'S9'!S31</f>
        <v>-</v>
      </c>
      <c r="N23" s="78">
        <f>'S10'!S31</f>
        <v>80</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t="str">
        <f>'DATA SISWA'!F26</f>
        <v>MUHAMMAD FIKIH CAHYA</v>
      </c>
      <c r="E24" s="78" t="str">
        <f>'S1'!S32</f>
        <v>-</v>
      </c>
      <c r="F24" s="78" t="str">
        <f>'S2'!S32</f>
        <v>-</v>
      </c>
      <c r="G24" s="78" t="str">
        <f>'S3'!S32</f>
        <v>-</v>
      </c>
      <c r="H24" s="78" t="str">
        <f>'S4'!S32</f>
        <v>-</v>
      </c>
      <c r="I24" s="78" t="str">
        <f>'S5'!S32</f>
        <v>-</v>
      </c>
      <c r="J24" s="78" t="str">
        <f>'S6'!S32</f>
        <v>-</v>
      </c>
      <c r="K24" s="78" t="str">
        <f>'S7'!S32</f>
        <v>-</v>
      </c>
      <c r="L24" s="78" t="str">
        <f>'S8'!S32</f>
        <v>-</v>
      </c>
      <c r="M24" s="78" t="str">
        <f>'S9'!S32</f>
        <v>-</v>
      </c>
      <c r="N24" s="78">
        <f>'S10'!S32</f>
        <v>79</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t="str">
        <f>'DATA SISWA'!F27</f>
        <v>MUHAMMAD HAJIANSYAH</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t="str">
        <f>'DATA SISWA'!F28</f>
        <v>MUHAMMAD SAPUTRA</v>
      </c>
      <c r="E26" s="78" t="str">
        <f>'S1'!S34</f>
        <v>-</v>
      </c>
      <c r="F26" s="78" t="str">
        <f>'S2'!S34</f>
        <v>-</v>
      </c>
      <c r="G26" s="78" t="str">
        <f>'S3'!S34</f>
        <v>-</v>
      </c>
      <c r="H26" s="78" t="str">
        <f>'S4'!S34</f>
        <v>-</v>
      </c>
      <c r="I26" s="78" t="str">
        <f>'S5'!S34</f>
        <v>-</v>
      </c>
      <c r="J26" s="78" t="str">
        <f>'S6'!S34</f>
        <v>-</v>
      </c>
      <c r="K26" s="78" t="str">
        <f>'S7'!S34</f>
        <v>-</v>
      </c>
      <c r="L26" s="78" t="str">
        <f>'S8'!S34</f>
        <v>-</v>
      </c>
      <c r="M26" s="78" t="str">
        <f>'S9'!S34</f>
        <v>-</v>
      </c>
      <c r="N26" s="78">
        <f>'S10'!S34</f>
        <v>77</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t="str">
        <f>'DATA SISWA'!F29</f>
        <v>RAGIL LLIMA</v>
      </c>
      <c r="E27" s="78" t="str">
        <f>'S1'!S35</f>
        <v>-</v>
      </c>
      <c r="F27" s="78" t="str">
        <f>'S2'!S35</f>
        <v>-</v>
      </c>
      <c r="G27" s="78" t="str">
        <f>'S3'!S35</f>
        <v>-</v>
      </c>
      <c r="H27" s="78" t="str">
        <f>'S4'!S35</f>
        <v>-</v>
      </c>
      <c r="I27" s="78" t="str">
        <f>'S5'!S35</f>
        <v>-</v>
      </c>
      <c r="J27" s="78" t="str">
        <f>'S6'!S35</f>
        <v>-</v>
      </c>
      <c r="K27" s="78" t="str">
        <f>'S7'!S35</f>
        <v>-</v>
      </c>
      <c r="L27" s="78" t="str">
        <f>'S8'!S35</f>
        <v>-</v>
      </c>
      <c r="M27" s="78" t="str">
        <f>'S9'!S35</f>
        <v>-</v>
      </c>
      <c r="N27" s="78">
        <f>'S10'!S35</f>
        <v>80</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t="str">
        <f>'DATA SISWA'!F30</f>
        <v>REKSI RAMADHAN</v>
      </c>
      <c r="E28" s="78" t="str">
        <f>'S1'!S36</f>
        <v>-</v>
      </c>
      <c r="F28" s="78" t="str">
        <f>'S2'!S36</f>
        <v>-</v>
      </c>
      <c r="G28" s="78" t="str">
        <f>'S3'!S36</f>
        <v>-</v>
      </c>
      <c r="H28" s="78" t="str">
        <f>'S4'!S36</f>
        <v>-</v>
      </c>
      <c r="I28" s="78" t="str">
        <f>'S5'!S36</f>
        <v>-</v>
      </c>
      <c r="J28" s="78" t="str">
        <f>'S6'!S36</f>
        <v>-</v>
      </c>
      <c r="K28" s="78" t="str">
        <f>'S7'!S36</f>
        <v>-</v>
      </c>
      <c r="L28" s="78" t="str">
        <f>'S8'!S36</f>
        <v>-</v>
      </c>
      <c r="M28" s="78" t="str">
        <f>'S9'!S36</f>
        <v>-</v>
      </c>
      <c r="N28" s="78">
        <f>'S10'!S36</f>
        <v>78</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t="str">
        <f>'DATA SISWA'!F31</f>
        <v>REZA KHOLISFATUL</v>
      </c>
      <c r="E29" s="78" t="str">
        <f>'S1'!S37</f>
        <v>-</v>
      </c>
      <c r="F29" s="78" t="str">
        <f>'S2'!S37</f>
        <v>-</v>
      </c>
      <c r="G29" s="78" t="str">
        <f>'S3'!S37</f>
        <v>-</v>
      </c>
      <c r="H29" s="78" t="str">
        <f>'S4'!S37</f>
        <v>-</v>
      </c>
      <c r="I29" s="78" t="str">
        <f>'S5'!S37</f>
        <v>-</v>
      </c>
      <c r="J29" s="78" t="str">
        <f>'S6'!S37</f>
        <v>-</v>
      </c>
      <c r="K29" s="78" t="str">
        <f>'S7'!S37</f>
        <v>-</v>
      </c>
      <c r="L29" s="78" t="str">
        <f>'S8'!S37</f>
        <v>-</v>
      </c>
      <c r="M29" s="78" t="str">
        <f>'S9'!S37</f>
        <v>-</v>
      </c>
      <c r="N29" s="78">
        <f>'S10'!S37</f>
        <v>78</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t="str">
        <f>'DATA SISWA'!F32</f>
        <v>RIDHO TAUFIQ HIDAYAT</v>
      </c>
      <c r="E30" s="78" t="str">
        <f>'S1'!S38</f>
        <v>-</v>
      </c>
      <c r="F30" s="78" t="str">
        <f>'S2'!S38</f>
        <v>-</v>
      </c>
      <c r="G30" s="78" t="str">
        <f>'S3'!S38</f>
        <v>-</v>
      </c>
      <c r="H30" s="78" t="str">
        <f>'S4'!S38</f>
        <v>-</v>
      </c>
      <c r="I30" s="78" t="str">
        <f>'S5'!S38</f>
        <v>-</v>
      </c>
      <c r="J30" s="78" t="str">
        <f>'S6'!S38</f>
        <v>-</v>
      </c>
      <c r="K30" s="78" t="str">
        <f>'S7'!S38</f>
        <v>-</v>
      </c>
      <c r="L30" s="78" t="str">
        <f>'S8'!S38</f>
        <v>-</v>
      </c>
      <c r="M30" s="78" t="str">
        <f>'S9'!S38</f>
        <v>-</v>
      </c>
      <c r="N30" s="78">
        <f>'S10'!S38</f>
        <v>80</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t="str">
        <f>'DATA SISWA'!F33</f>
        <v>Riffan Maulana</v>
      </c>
      <c r="E31" s="78" t="str">
        <f>'S1'!S39</f>
        <v>-</v>
      </c>
      <c r="F31" s="78" t="str">
        <f>'S2'!S39</f>
        <v>-</v>
      </c>
      <c r="G31" s="78" t="str">
        <f>'S3'!S39</f>
        <v>-</v>
      </c>
      <c r="H31" s="78" t="str">
        <f>'S4'!S39</f>
        <v>-</v>
      </c>
      <c r="I31" s="78" t="str">
        <f>'S5'!S39</f>
        <v>-</v>
      </c>
      <c r="J31" s="78" t="str">
        <f>'S6'!S39</f>
        <v>-</v>
      </c>
      <c r="K31" s="78" t="str">
        <f>'S7'!S39</f>
        <v>-</v>
      </c>
      <c r="L31" s="78" t="str">
        <f>'S8'!S39</f>
        <v>-</v>
      </c>
      <c r="M31" s="78" t="str">
        <f>'S9'!S39</f>
        <v>-</v>
      </c>
      <c r="N31" s="78">
        <f>'S10'!S39</f>
        <v>79</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t="str">
        <f>'DATA SISWA'!F34</f>
        <v>RINDYANI TUNGGA DEWI</v>
      </c>
      <c r="E32" s="78" t="str">
        <f>'S1'!S40</f>
        <v>-</v>
      </c>
      <c r="F32" s="78" t="str">
        <f>'S2'!S40</f>
        <v>-</v>
      </c>
      <c r="G32" s="78" t="str">
        <f>'S3'!S40</f>
        <v>-</v>
      </c>
      <c r="H32" s="78" t="str">
        <f>'S4'!S40</f>
        <v>-</v>
      </c>
      <c r="I32" s="78" t="str">
        <f>'S5'!S40</f>
        <v>-</v>
      </c>
      <c r="J32" s="78" t="str">
        <f>'S6'!S40</f>
        <v>-</v>
      </c>
      <c r="K32" s="78" t="str">
        <f>'S7'!S40</f>
        <v>-</v>
      </c>
      <c r="L32" s="78" t="str">
        <f>'S8'!S40</f>
        <v>-</v>
      </c>
      <c r="M32" s="78" t="str">
        <f>'S9'!S40</f>
        <v>-</v>
      </c>
      <c r="N32" s="78">
        <f>'S10'!S40</f>
        <v>82</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t="str">
        <f>'DATA SISWA'!F35</f>
        <v>RIZIK ABDILAH</v>
      </c>
      <c r="E33" s="78" t="str">
        <f>'S1'!S41</f>
        <v>-</v>
      </c>
      <c r="F33" s="78" t="str">
        <f>'S2'!S41</f>
        <v>-</v>
      </c>
      <c r="G33" s="78" t="str">
        <f>'S3'!S41</f>
        <v>-</v>
      </c>
      <c r="H33" s="78" t="str">
        <f>'S4'!S41</f>
        <v>-</v>
      </c>
      <c r="I33" s="78" t="str">
        <f>'S5'!S41</f>
        <v>-</v>
      </c>
      <c r="J33" s="78" t="str">
        <f>'S6'!S41</f>
        <v>-</v>
      </c>
      <c r="K33" s="78" t="str">
        <f>'S7'!S41</f>
        <v>-</v>
      </c>
      <c r="L33" s="78" t="str">
        <f>'S8'!S41</f>
        <v>-</v>
      </c>
      <c r="M33" s="78" t="str">
        <f>'S9'!S41</f>
        <v>-</v>
      </c>
      <c r="N33" s="78">
        <f>'S10'!S41</f>
        <v>80</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t="str">
        <f>'DATA SISWA'!F36</f>
        <v>RIZKI PUTRA PRATAMA</v>
      </c>
      <c r="E34" s="78" t="str">
        <f>'S1'!S42</f>
        <v>-</v>
      </c>
      <c r="F34" s="78" t="str">
        <f>'S2'!S42</f>
        <v>-</v>
      </c>
      <c r="G34" s="78" t="str">
        <f>'S3'!S42</f>
        <v>-</v>
      </c>
      <c r="H34" s="78" t="str">
        <f>'S4'!S42</f>
        <v>-</v>
      </c>
      <c r="I34" s="78" t="str">
        <f>'S5'!S42</f>
        <v>-</v>
      </c>
      <c r="J34" s="78" t="str">
        <f>'S6'!S42</f>
        <v>-</v>
      </c>
      <c r="K34" s="78" t="str">
        <f>'S7'!S42</f>
        <v>-</v>
      </c>
      <c r="L34" s="78" t="str">
        <f>'S8'!S42</f>
        <v>-</v>
      </c>
      <c r="M34" s="78" t="str">
        <f>'S9'!S42</f>
        <v>-</v>
      </c>
      <c r="N34" s="78">
        <f>'S10'!S42</f>
        <v>77</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t="str">
        <f>'DATA SISWA'!F37</f>
        <v>RIZKY RAMADHAN</v>
      </c>
      <c r="E35" s="78" t="str">
        <f>'S1'!S43</f>
        <v>-</v>
      </c>
      <c r="F35" s="78" t="str">
        <f>'S2'!S43</f>
        <v>-</v>
      </c>
      <c r="G35" s="78" t="str">
        <f>'S3'!S43</f>
        <v>-</v>
      </c>
      <c r="H35" s="78" t="str">
        <f>'S4'!S43</f>
        <v>-</v>
      </c>
      <c r="I35" s="78" t="str">
        <f>'S5'!S43</f>
        <v>-</v>
      </c>
      <c r="J35" s="78" t="str">
        <f>'S6'!S43</f>
        <v>-</v>
      </c>
      <c r="K35" s="78" t="str">
        <f>'S7'!S43</f>
        <v>-</v>
      </c>
      <c r="L35" s="78" t="str">
        <f>'S8'!S43</f>
        <v>-</v>
      </c>
      <c r="M35" s="78" t="str">
        <f>'S9'!S43</f>
        <v>-</v>
      </c>
      <c r="N35" s="78">
        <f>'S10'!S43</f>
        <v>78</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t="str">
        <f>'DATA SISWA'!F38</f>
        <v>SEPTIAWAN PRATAMA</v>
      </c>
      <c r="E36" s="78" t="str">
        <f>'S1'!S44</f>
        <v>-</v>
      </c>
      <c r="F36" s="78" t="str">
        <f>'S2'!S44</f>
        <v>-</v>
      </c>
      <c r="G36" s="78" t="str">
        <f>'S3'!S44</f>
        <v>-</v>
      </c>
      <c r="H36" s="78" t="str">
        <f>'S4'!S44</f>
        <v>-</v>
      </c>
      <c r="I36" s="78" t="str">
        <f>'S5'!S44</f>
        <v>-</v>
      </c>
      <c r="J36" s="78" t="str">
        <f>'S6'!S44</f>
        <v>-</v>
      </c>
      <c r="K36" s="78" t="str">
        <f>'S7'!S44</f>
        <v>-</v>
      </c>
      <c r="L36" s="78" t="str">
        <f>'S8'!S44</f>
        <v>-</v>
      </c>
      <c r="M36" s="78" t="str">
        <f>'S9'!S44</f>
        <v>-</v>
      </c>
      <c r="N36" s="78">
        <f>'S10'!S44</f>
        <v>78</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t="str">
        <f>'DATA SISWA'!F39</f>
        <v>SETIAWAN RAMADHAN ALBANI</v>
      </c>
      <c r="E37" s="78" t="str">
        <f>'S1'!S45</f>
        <v>-</v>
      </c>
      <c r="F37" s="78" t="str">
        <f>'S2'!S45</f>
        <v>-</v>
      </c>
      <c r="G37" s="78" t="str">
        <f>'S3'!S45</f>
        <v>-</v>
      </c>
      <c r="H37" s="78" t="str">
        <f>'S4'!S45</f>
        <v>-</v>
      </c>
      <c r="I37" s="78" t="str">
        <f>'S5'!S45</f>
        <v>-</v>
      </c>
      <c r="J37" s="78" t="str">
        <f>'S6'!S45</f>
        <v>-</v>
      </c>
      <c r="K37" s="78" t="str">
        <f>'S7'!S45</f>
        <v>-</v>
      </c>
      <c r="L37" s="78" t="str">
        <f>'S8'!S45</f>
        <v>-</v>
      </c>
      <c r="M37" s="78" t="str">
        <f>'S9'!S45</f>
        <v>-</v>
      </c>
      <c r="N37" s="78">
        <f>'S10'!S45</f>
        <v>78</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t="str">
        <f>'DATA SISWA'!F40</f>
        <v>SURYA AFFANDI</v>
      </c>
      <c r="E38" s="78" t="str">
        <f>'S1'!S46</f>
        <v>-</v>
      </c>
      <c r="F38" s="78" t="str">
        <f>'S2'!S46</f>
        <v>-</v>
      </c>
      <c r="G38" s="78" t="str">
        <f>'S3'!S46</f>
        <v>-</v>
      </c>
      <c r="H38" s="78" t="str">
        <f>'S4'!S46</f>
        <v>-</v>
      </c>
      <c r="I38" s="78" t="str">
        <f>'S5'!S46</f>
        <v>-</v>
      </c>
      <c r="J38" s="78" t="str">
        <f>'S6'!S46</f>
        <v>-</v>
      </c>
      <c r="K38" s="78" t="str">
        <f>'S7'!S46</f>
        <v>-</v>
      </c>
      <c r="L38" s="78" t="str">
        <f>'S8'!S46</f>
        <v>-</v>
      </c>
      <c r="M38" s="78" t="str">
        <f>'S9'!S46</f>
        <v>-</v>
      </c>
      <c r="N38" s="78">
        <f>'S10'!S46</f>
        <v>80</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t="str">
        <f>'DATA SISWA'!F41</f>
        <v>WIKI HANDOKO</v>
      </c>
      <c r="E39" s="78" t="str">
        <f>'S1'!S47</f>
        <v>-</v>
      </c>
      <c r="F39" s="78" t="str">
        <f>'S2'!S47</f>
        <v>-</v>
      </c>
      <c r="G39" s="78" t="str">
        <f>'S3'!S47</f>
        <v>-</v>
      </c>
      <c r="H39" s="78" t="str">
        <f>'S4'!S47</f>
        <v>-</v>
      </c>
      <c r="I39" s="78" t="str">
        <f>'S5'!S47</f>
        <v>-</v>
      </c>
      <c r="J39" s="78" t="str">
        <f>'S6'!S47</f>
        <v>-</v>
      </c>
      <c r="K39" s="78" t="str">
        <f>'S7'!S47</f>
        <v>-</v>
      </c>
      <c r="L39" s="78" t="str">
        <f>'S8'!S47</f>
        <v>-</v>
      </c>
      <c r="M39" s="78" t="str">
        <f>'S9'!S47</f>
        <v>-</v>
      </c>
      <c r="N39" s="78">
        <f>'S10'!S47</f>
        <v>81</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79.36666666666666</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3" t="s">
        <v>305</v>
      </c>
      <c r="D49" s="373"/>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83</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75</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2" t="s">
        <v>178</v>
      </c>
      <c r="C3" s="372"/>
      <c r="D3" s="372"/>
      <c r="E3" s="372"/>
      <c r="F3" s="372"/>
      <c r="G3" s="372"/>
      <c r="H3" s="372"/>
      <c r="I3" s="372"/>
      <c r="J3" s="372"/>
      <c r="K3" s="372"/>
      <c r="L3" s="372"/>
      <c r="M3" s="372"/>
      <c r="N3" s="372"/>
      <c r="O3" s="372"/>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4" t="s">
        <v>191</v>
      </c>
      <c r="L6" s="76"/>
      <c r="M6" s="76"/>
      <c r="N6" s="76"/>
      <c r="O6" s="76"/>
      <c r="P6" s="5"/>
    </row>
    <row r="7" spans="1:16" ht="15.75" thickBot="1" x14ac:dyDescent="0.3">
      <c r="A7" s="5"/>
      <c r="B7" s="1"/>
      <c r="C7" s="26">
        <v>2</v>
      </c>
      <c r="D7" s="26" t="s">
        <v>190</v>
      </c>
      <c r="E7" s="1"/>
      <c r="F7" s="76"/>
      <c r="G7" s="76"/>
      <c r="H7" s="76"/>
      <c r="I7" s="76"/>
      <c r="J7" s="85"/>
      <c r="K7" s="375"/>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Alfi Nur Fuad</v>
      </c>
      <c r="E11" s="86"/>
      <c r="F11" s="78"/>
      <c r="G11" s="86"/>
      <c r="H11" s="78"/>
      <c r="I11" s="86"/>
      <c r="J11" s="78"/>
      <c r="K11" s="86"/>
      <c r="L11" s="78"/>
      <c r="M11" s="86"/>
      <c r="N11" s="78"/>
      <c r="O11" s="76"/>
      <c r="P11" s="5"/>
    </row>
    <row r="12" spans="1:16" x14ac:dyDescent="0.25">
      <c r="A12" s="5"/>
      <c r="B12" s="1"/>
      <c r="C12" s="37">
        <v>2</v>
      </c>
      <c r="D12" s="39" t="str">
        <f>'DATA SISWA'!F11</f>
        <v>ARDIAN SAPUTRA</v>
      </c>
      <c r="E12" s="86"/>
      <c r="F12" s="78"/>
      <c r="G12" s="86"/>
      <c r="H12" s="78"/>
      <c r="I12" s="86"/>
      <c r="J12" s="78"/>
      <c r="K12" s="86"/>
      <c r="L12" s="78"/>
      <c r="M12" s="86"/>
      <c r="N12" s="78"/>
      <c r="O12" s="76"/>
      <c r="P12" s="5"/>
    </row>
    <row r="13" spans="1:16" x14ac:dyDescent="0.25">
      <c r="A13" s="5"/>
      <c r="B13" s="1"/>
      <c r="C13" s="37">
        <v>3</v>
      </c>
      <c r="D13" s="39" t="str">
        <f>'DATA SISWA'!F12</f>
        <v>ARGA CELSA SAPUTRA</v>
      </c>
      <c r="E13" s="86"/>
      <c r="F13" s="78"/>
      <c r="G13" s="86"/>
      <c r="H13" s="78"/>
      <c r="I13" s="86"/>
      <c r="J13" s="78"/>
      <c r="K13" s="86"/>
      <c r="L13" s="78"/>
      <c r="M13" s="86"/>
      <c r="N13" s="78"/>
      <c r="O13" s="76"/>
      <c r="P13" s="5"/>
    </row>
    <row r="14" spans="1:16" x14ac:dyDescent="0.25">
      <c r="A14" s="5"/>
      <c r="B14" s="1"/>
      <c r="C14" s="37">
        <v>4</v>
      </c>
      <c r="D14" s="39" t="str">
        <f>'DATA SISWA'!F13</f>
        <v>ARIF SUBHIANSYAH</v>
      </c>
      <c r="E14" s="86"/>
      <c r="F14" s="78"/>
      <c r="G14" s="86"/>
      <c r="H14" s="78"/>
      <c r="I14" s="86"/>
      <c r="J14" s="78"/>
      <c r="K14" s="86"/>
      <c r="L14" s="78"/>
      <c r="M14" s="86"/>
      <c r="N14" s="78"/>
      <c r="O14" s="76"/>
      <c r="P14" s="5"/>
    </row>
    <row r="15" spans="1:16" x14ac:dyDescent="0.25">
      <c r="A15" s="5"/>
      <c r="B15" s="1"/>
      <c r="C15" s="37">
        <v>5</v>
      </c>
      <c r="D15" s="39" t="str">
        <f>'DATA SISWA'!F14</f>
        <v>ASMAH WATI</v>
      </c>
      <c r="E15" s="86"/>
      <c r="F15" s="78"/>
      <c r="G15" s="86"/>
      <c r="H15" s="78"/>
      <c r="I15" s="86"/>
      <c r="J15" s="78"/>
      <c r="K15" s="86"/>
      <c r="L15" s="78"/>
      <c r="M15" s="86"/>
      <c r="N15" s="78"/>
      <c r="O15" s="76"/>
      <c r="P15" s="5"/>
    </row>
    <row r="16" spans="1:16" x14ac:dyDescent="0.25">
      <c r="A16" s="5"/>
      <c r="B16" s="1"/>
      <c r="C16" s="37">
        <v>6</v>
      </c>
      <c r="D16" s="39" t="str">
        <f>'DATA SISWA'!F15</f>
        <v>BENNY ALFARIZI</v>
      </c>
      <c r="E16" s="86"/>
      <c r="F16" s="78"/>
      <c r="G16" s="86"/>
      <c r="H16" s="78"/>
      <c r="I16" s="86"/>
      <c r="J16" s="78"/>
      <c r="K16" s="86"/>
      <c r="L16" s="78"/>
      <c r="M16" s="86"/>
      <c r="N16" s="78"/>
      <c r="O16" s="76"/>
      <c r="P16" s="5"/>
    </row>
    <row r="17" spans="1:16" x14ac:dyDescent="0.25">
      <c r="A17" s="5"/>
      <c r="B17" s="1"/>
      <c r="C17" s="37">
        <v>7</v>
      </c>
      <c r="D17" s="39" t="str">
        <f>'DATA SISWA'!F16</f>
        <v>DIMAS DONI PRATAMA</v>
      </c>
      <c r="E17" s="86"/>
      <c r="F17" s="78"/>
      <c r="G17" s="86"/>
      <c r="H17" s="78"/>
      <c r="I17" s="86"/>
      <c r="J17" s="78"/>
      <c r="K17" s="86"/>
      <c r="L17" s="78"/>
      <c r="M17" s="86"/>
      <c r="N17" s="78"/>
      <c r="O17" s="76"/>
      <c r="P17" s="5"/>
    </row>
    <row r="18" spans="1:16" x14ac:dyDescent="0.25">
      <c r="A18" s="5"/>
      <c r="B18" s="1"/>
      <c r="C18" s="37">
        <v>8</v>
      </c>
      <c r="D18" s="39" t="str">
        <f>'DATA SISWA'!F17</f>
        <v>FERDI ANDRIANSAH</v>
      </c>
      <c r="E18" s="86"/>
      <c r="F18" s="78"/>
      <c r="G18" s="86"/>
      <c r="H18" s="78"/>
      <c r="I18" s="86"/>
      <c r="J18" s="78"/>
      <c r="K18" s="86"/>
      <c r="L18" s="78"/>
      <c r="M18" s="86"/>
      <c r="N18" s="78"/>
      <c r="O18" s="76"/>
      <c r="P18" s="5"/>
    </row>
    <row r="19" spans="1:16" x14ac:dyDescent="0.25">
      <c r="A19" s="5"/>
      <c r="B19" s="1"/>
      <c r="C19" s="37">
        <v>9</v>
      </c>
      <c r="D19" s="39" t="str">
        <f>'DATA SISWA'!F18</f>
        <v>Galih Saputra</v>
      </c>
      <c r="E19" s="86"/>
      <c r="F19" s="78"/>
      <c r="G19" s="86"/>
      <c r="H19" s="78"/>
      <c r="I19" s="86"/>
      <c r="J19" s="78"/>
      <c r="K19" s="86"/>
      <c r="L19" s="78"/>
      <c r="M19" s="86"/>
      <c r="N19" s="78"/>
      <c r="O19" s="76"/>
      <c r="P19" s="5"/>
    </row>
    <row r="20" spans="1:16" x14ac:dyDescent="0.25">
      <c r="A20" s="5"/>
      <c r="B20" s="1"/>
      <c r="C20" s="37">
        <v>10</v>
      </c>
      <c r="D20" s="39" t="str">
        <f>'DATA SISWA'!F19</f>
        <v>HERIOS DWI PRAYOGA</v>
      </c>
      <c r="E20" s="86"/>
      <c r="F20" s="78"/>
      <c r="G20" s="86"/>
      <c r="H20" s="78"/>
      <c r="I20" s="86"/>
      <c r="J20" s="78"/>
      <c r="K20" s="86"/>
      <c r="L20" s="78"/>
      <c r="M20" s="86"/>
      <c r="N20" s="78"/>
      <c r="O20" s="76"/>
      <c r="P20" s="5"/>
    </row>
    <row r="21" spans="1:16" x14ac:dyDescent="0.25">
      <c r="A21" s="5"/>
      <c r="B21" s="1"/>
      <c r="C21" s="37">
        <v>11</v>
      </c>
      <c r="D21" s="39" t="str">
        <f>'DATA SISWA'!F20</f>
        <v>HIZQI IQBAL WIJAYA</v>
      </c>
      <c r="E21" s="86"/>
      <c r="F21" s="78"/>
      <c r="G21" s="86"/>
      <c r="H21" s="78"/>
      <c r="I21" s="86"/>
      <c r="J21" s="78"/>
      <c r="K21" s="86"/>
      <c r="L21" s="78"/>
      <c r="M21" s="86"/>
      <c r="N21" s="78"/>
      <c r="O21" s="76"/>
      <c r="P21" s="5"/>
    </row>
    <row r="22" spans="1:16" x14ac:dyDescent="0.25">
      <c r="A22" s="5"/>
      <c r="B22" s="1"/>
      <c r="C22" s="37">
        <v>12</v>
      </c>
      <c r="D22" s="39" t="str">
        <f>'DATA SISWA'!F21</f>
        <v>IQBAL IDFI DIOLINO</v>
      </c>
      <c r="E22" s="86"/>
      <c r="F22" s="78"/>
      <c r="G22" s="86"/>
      <c r="H22" s="78"/>
      <c r="I22" s="86"/>
      <c r="J22" s="78"/>
      <c r="K22" s="86"/>
      <c r="L22" s="78"/>
      <c r="M22" s="86"/>
      <c r="N22" s="78"/>
      <c r="O22" s="76"/>
      <c r="P22" s="5"/>
    </row>
    <row r="23" spans="1:16" x14ac:dyDescent="0.25">
      <c r="A23" s="5"/>
      <c r="B23" s="1"/>
      <c r="C23" s="37">
        <v>13</v>
      </c>
      <c r="D23" s="39" t="str">
        <f>'DATA SISWA'!F22</f>
        <v>Khoirul Anam</v>
      </c>
      <c r="E23" s="86"/>
      <c r="F23" s="78"/>
      <c r="G23" s="86"/>
      <c r="H23" s="78"/>
      <c r="I23" s="86"/>
      <c r="J23" s="78"/>
      <c r="K23" s="86"/>
      <c r="L23" s="78"/>
      <c r="M23" s="86"/>
      <c r="N23" s="78"/>
      <c r="O23" s="76"/>
      <c r="P23" s="5"/>
    </row>
    <row r="24" spans="1:16" x14ac:dyDescent="0.25">
      <c r="A24" s="5"/>
      <c r="B24" s="1"/>
      <c r="C24" s="37">
        <v>14</v>
      </c>
      <c r="D24" s="39" t="str">
        <f>'DATA SISWA'!F23</f>
        <v>M. HERBI MANSYAH ASSHEBIL</v>
      </c>
      <c r="E24" s="86"/>
      <c r="F24" s="78"/>
      <c r="G24" s="86"/>
      <c r="H24" s="78"/>
      <c r="I24" s="86"/>
      <c r="J24" s="78"/>
      <c r="K24" s="86"/>
      <c r="L24" s="78"/>
      <c r="M24" s="86"/>
      <c r="N24" s="78"/>
      <c r="O24" s="76"/>
      <c r="P24" s="5"/>
    </row>
    <row r="25" spans="1:16" x14ac:dyDescent="0.25">
      <c r="A25" s="5"/>
      <c r="B25" s="1"/>
      <c r="C25" s="37">
        <v>15</v>
      </c>
      <c r="D25" s="39" t="str">
        <f>'DATA SISWA'!F24</f>
        <v>MUHAMMAD ALGA FIKI</v>
      </c>
      <c r="E25" s="86"/>
      <c r="F25" s="78"/>
      <c r="G25" s="86"/>
      <c r="H25" s="78"/>
      <c r="I25" s="86"/>
      <c r="J25" s="78"/>
      <c r="K25" s="86"/>
      <c r="L25" s="78"/>
      <c r="M25" s="86"/>
      <c r="N25" s="78"/>
      <c r="O25" s="76"/>
      <c r="P25" s="5"/>
    </row>
    <row r="26" spans="1:16" x14ac:dyDescent="0.25">
      <c r="A26" s="5"/>
      <c r="B26" s="1"/>
      <c r="C26" s="37">
        <v>16</v>
      </c>
      <c r="D26" s="39" t="str">
        <f>'DATA SISWA'!F25</f>
        <v>MUHAMMAD FAREL FAUZAN</v>
      </c>
      <c r="E26" s="86"/>
      <c r="F26" s="78"/>
      <c r="G26" s="86"/>
      <c r="H26" s="78"/>
      <c r="I26" s="86"/>
      <c r="J26" s="78"/>
      <c r="K26" s="86"/>
      <c r="L26" s="78"/>
      <c r="M26" s="86"/>
      <c r="N26" s="78"/>
      <c r="O26" s="76"/>
      <c r="P26" s="5"/>
    </row>
    <row r="27" spans="1:16" x14ac:dyDescent="0.25">
      <c r="A27" s="5"/>
      <c r="B27" s="1"/>
      <c r="C27" s="37">
        <v>17</v>
      </c>
      <c r="D27" s="39" t="str">
        <f>'DATA SISWA'!F26</f>
        <v>MUHAMMAD FIKIH CAHYA</v>
      </c>
      <c r="E27" s="86"/>
      <c r="F27" s="78"/>
      <c r="G27" s="86"/>
      <c r="H27" s="78"/>
      <c r="I27" s="86"/>
      <c r="J27" s="78"/>
      <c r="K27" s="86"/>
      <c r="L27" s="78"/>
      <c r="M27" s="86"/>
      <c r="N27" s="78"/>
      <c r="O27" s="76"/>
      <c r="P27" s="5"/>
    </row>
    <row r="28" spans="1:16" x14ac:dyDescent="0.25">
      <c r="A28" s="5"/>
      <c r="B28" s="1"/>
      <c r="C28" s="37">
        <v>18</v>
      </c>
      <c r="D28" s="39" t="str">
        <f>'DATA SISWA'!F27</f>
        <v>MUHAMMAD HAJIANSYAH</v>
      </c>
      <c r="E28" s="86"/>
      <c r="F28" s="78"/>
      <c r="G28" s="86"/>
      <c r="H28" s="78"/>
      <c r="I28" s="86"/>
      <c r="J28" s="78"/>
      <c r="K28" s="86"/>
      <c r="L28" s="78"/>
      <c r="M28" s="86"/>
      <c r="N28" s="78"/>
      <c r="O28" s="76"/>
      <c r="P28" s="5"/>
    </row>
    <row r="29" spans="1:16" x14ac:dyDescent="0.25">
      <c r="A29" s="5"/>
      <c r="B29" s="1"/>
      <c r="C29" s="37">
        <v>19</v>
      </c>
      <c r="D29" s="39" t="str">
        <f>'DATA SISWA'!F28</f>
        <v>MUHAMMAD SAPUTRA</v>
      </c>
      <c r="E29" s="86"/>
      <c r="F29" s="78"/>
      <c r="G29" s="86"/>
      <c r="H29" s="78"/>
      <c r="I29" s="86"/>
      <c r="J29" s="78"/>
      <c r="K29" s="86"/>
      <c r="L29" s="78"/>
      <c r="M29" s="86"/>
      <c r="N29" s="78"/>
      <c r="O29" s="76"/>
      <c r="P29" s="5"/>
    </row>
    <row r="30" spans="1:16" x14ac:dyDescent="0.25">
      <c r="A30" s="5"/>
      <c r="B30" s="1"/>
      <c r="C30" s="37">
        <v>20</v>
      </c>
      <c r="D30" s="39" t="str">
        <f>'DATA SISWA'!F29</f>
        <v>RAGIL LLIMA</v>
      </c>
      <c r="E30" s="86"/>
      <c r="F30" s="78"/>
      <c r="G30" s="86"/>
      <c r="H30" s="78"/>
      <c r="I30" s="86"/>
      <c r="J30" s="78"/>
      <c r="K30" s="86"/>
      <c r="L30" s="78"/>
      <c r="M30" s="86"/>
      <c r="N30" s="78"/>
      <c r="O30" s="76"/>
      <c r="P30" s="5"/>
    </row>
    <row r="31" spans="1:16" x14ac:dyDescent="0.25">
      <c r="A31" s="5"/>
      <c r="B31" s="1"/>
      <c r="C31" s="37">
        <v>21</v>
      </c>
      <c r="D31" s="39" t="str">
        <f>'DATA SISWA'!F30</f>
        <v>REKSI RAMADHAN</v>
      </c>
      <c r="E31" s="86"/>
      <c r="F31" s="78"/>
      <c r="G31" s="86"/>
      <c r="H31" s="78"/>
      <c r="I31" s="86"/>
      <c r="J31" s="78"/>
      <c r="K31" s="86"/>
      <c r="L31" s="78"/>
      <c r="M31" s="86"/>
      <c r="N31" s="78"/>
      <c r="O31" s="76"/>
      <c r="P31" s="5"/>
    </row>
    <row r="32" spans="1:16" x14ac:dyDescent="0.25">
      <c r="A32" s="5"/>
      <c r="B32" s="1"/>
      <c r="C32" s="37">
        <v>22</v>
      </c>
      <c r="D32" s="39" t="str">
        <f>'DATA SISWA'!F31</f>
        <v>REZA KHOLISFATUL</v>
      </c>
      <c r="E32" s="86"/>
      <c r="F32" s="78"/>
      <c r="G32" s="86"/>
      <c r="H32" s="78"/>
      <c r="I32" s="86"/>
      <c r="J32" s="78"/>
      <c r="K32" s="86"/>
      <c r="L32" s="78"/>
      <c r="M32" s="86"/>
      <c r="N32" s="78"/>
      <c r="O32" s="76"/>
      <c r="P32" s="5"/>
    </row>
    <row r="33" spans="1:16" x14ac:dyDescent="0.25">
      <c r="A33" s="5"/>
      <c r="B33" s="1"/>
      <c r="C33" s="37">
        <v>23</v>
      </c>
      <c r="D33" s="39" t="str">
        <f>'DATA SISWA'!F32</f>
        <v>RIDHO TAUFIQ HIDAYAT</v>
      </c>
      <c r="E33" s="86"/>
      <c r="F33" s="78"/>
      <c r="G33" s="86"/>
      <c r="H33" s="78"/>
      <c r="I33" s="86"/>
      <c r="J33" s="78"/>
      <c r="K33" s="86"/>
      <c r="L33" s="78"/>
      <c r="M33" s="86"/>
      <c r="N33" s="78"/>
      <c r="O33" s="76"/>
      <c r="P33" s="5"/>
    </row>
    <row r="34" spans="1:16" x14ac:dyDescent="0.25">
      <c r="A34" s="5"/>
      <c r="B34" s="1"/>
      <c r="C34" s="37">
        <v>24</v>
      </c>
      <c r="D34" s="39" t="str">
        <f>'DATA SISWA'!F33</f>
        <v>Riffan Maulana</v>
      </c>
      <c r="E34" s="86"/>
      <c r="F34" s="78"/>
      <c r="G34" s="86"/>
      <c r="H34" s="78"/>
      <c r="I34" s="86"/>
      <c r="J34" s="78"/>
      <c r="K34" s="86"/>
      <c r="L34" s="78"/>
      <c r="M34" s="86"/>
      <c r="N34" s="78"/>
      <c r="O34" s="76"/>
      <c r="P34" s="5"/>
    </row>
    <row r="35" spans="1:16" x14ac:dyDescent="0.25">
      <c r="A35" s="5"/>
      <c r="B35" s="1"/>
      <c r="C35" s="37">
        <v>25</v>
      </c>
      <c r="D35" s="39" t="str">
        <f>'DATA SISWA'!F34</f>
        <v>RINDYANI TUNGGA DEWI</v>
      </c>
      <c r="E35" s="86"/>
      <c r="F35" s="78"/>
      <c r="G35" s="86"/>
      <c r="H35" s="78"/>
      <c r="I35" s="86"/>
      <c r="J35" s="78"/>
      <c r="K35" s="86"/>
      <c r="L35" s="78"/>
      <c r="M35" s="86"/>
      <c r="N35" s="78"/>
      <c r="O35" s="76"/>
      <c r="P35" s="5"/>
    </row>
    <row r="36" spans="1:16" x14ac:dyDescent="0.25">
      <c r="A36" s="5"/>
      <c r="B36" s="1"/>
      <c r="C36" s="37">
        <v>26</v>
      </c>
      <c r="D36" s="39" t="str">
        <f>'DATA SISWA'!F35</f>
        <v>RIZIK ABDILAH</v>
      </c>
      <c r="E36" s="86"/>
      <c r="F36" s="78"/>
      <c r="G36" s="86"/>
      <c r="H36" s="78"/>
      <c r="I36" s="86"/>
      <c r="J36" s="78"/>
      <c r="K36" s="86"/>
      <c r="L36" s="78"/>
      <c r="M36" s="86"/>
      <c r="N36" s="78"/>
      <c r="O36" s="76"/>
      <c r="P36" s="5"/>
    </row>
    <row r="37" spans="1:16" x14ac:dyDescent="0.25">
      <c r="A37" s="5"/>
      <c r="B37" s="1"/>
      <c r="C37" s="37">
        <v>27</v>
      </c>
      <c r="D37" s="39" t="str">
        <f>'DATA SISWA'!F36</f>
        <v>RIZKI PUTRA PRATAMA</v>
      </c>
      <c r="E37" s="86"/>
      <c r="F37" s="78"/>
      <c r="G37" s="86"/>
      <c r="H37" s="78"/>
      <c r="I37" s="86"/>
      <c r="J37" s="78"/>
      <c r="K37" s="86"/>
      <c r="L37" s="78"/>
      <c r="M37" s="86"/>
      <c r="N37" s="78"/>
      <c r="O37" s="76"/>
      <c r="P37" s="5"/>
    </row>
    <row r="38" spans="1:16" x14ac:dyDescent="0.25">
      <c r="A38" s="5"/>
      <c r="B38" s="1"/>
      <c r="C38" s="37">
        <v>28</v>
      </c>
      <c r="D38" s="39" t="str">
        <f>'DATA SISWA'!F37</f>
        <v>RIZKY RAMADHAN</v>
      </c>
      <c r="E38" s="86"/>
      <c r="F38" s="78"/>
      <c r="G38" s="86"/>
      <c r="H38" s="78"/>
      <c r="I38" s="86"/>
      <c r="J38" s="78"/>
      <c r="K38" s="86"/>
      <c r="L38" s="78"/>
      <c r="M38" s="86"/>
      <c r="N38" s="78"/>
      <c r="O38" s="76"/>
      <c r="P38" s="5"/>
    </row>
    <row r="39" spans="1:16" x14ac:dyDescent="0.25">
      <c r="A39" s="5"/>
      <c r="B39" s="1"/>
      <c r="C39" s="37">
        <v>29</v>
      </c>
      <c r="D39" s="39" t="str">
        <f>'DATA SISWA'!F38</f>
        <v>SEPTIAWAN PRATAMA</v>
      </c>
      <c r="E39" s="86"/>
      <c r="F39" s="78"/>
      <c r="G39" s="86"/>
      <c r="H39" s="78"/>
      <c r="I39" s="86"/>
      <c r="J39" s="78"/>
      <c r="K39" s="86"/>
      <c r="L39" s="78"/>
      <c r="M39" s="86"/>
      <c r="N39" s="78"/>
      <c r="O39" s="76"/>
      <c r="P39" s="5"/>
    </row>
    <row r="40" spans="1:16" x14ac:dyDescent="0.25">
      <c r="A40" s="5"/>
      <c r="B40" s="1"/>
      <c r="C40" s="37">
        <v>30</v>
      </c>
      <c r="D40" s="39" t="str">
        <f>'DATA SISWA'!F39</f>
        <v>SETIAWAN RAMADHAN ALBANI</v>
      </c>
      <c r="E40" s="86"/>
      <c r="F40" s="78"/>
      <c r="G40" s="86"/>
      <c r="H40" s="78"/>
      <c r="I40" s="86"/>
      <c r="J40" s="78"/>
      <c r="K40" s="86"/>
      <c r="L40" s="78"/>
      <c r="M40" s="86"/>
      <c r="N40" s="78"/>
      <c r="O40" s="76"/>
      <c r="P40" s="5"/>
    </row>
    <row r="41" spans="1:16" x14ac:dyDescent="0.25">
      <c r="A41" s="5"/>
      <c r="B41" s="1"/>
      <c r="C41" s="37">
        <v>31</v>
      </c>
      <c r="D41" s="39" t="str">
        <f>'DATA SISWA'!F40</f>
        <v>SURYA AFFANDI</v>
      </c>
      <c r="E41" s="86"/>
      <c r="F41" s="78"/>
      <c r="G41" s="86"/>
      <c r="H41" s="78"/>
      <c r="I41" s="86"/>
      <c r="J41" s="78"/>
      <c r="K41" s="86"/>
      <c r="L41" s="78"/>
      <c r="M41" s="86"/>
      <c r="N41" s="78"/>
      <c r="O41" s="76"/>
      <c r="P41" s="5"/>
    </row>
    <row r="42" spans="1:16" x14ac:dyDescent="0.25">
      <c r="A42" s="5"/>
      <c r="B42" s="1"/>
      <c r="C42" s="37">
        <v>32</v>
      </c>
      <c r="D42" s="39" t="str">
        <f>'DATA SISWA'!F41</f>
        <v>WIKI HANDOKO</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topLeftCell="A3" workbookViewId="0">
      <selection activeCell="D15" sqref="D15:J15"/>
    </sheetView>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D23" sqref="D23"/>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4" t="s">
        <v>27</v>
      </c>
      <c r="B2" s="344"/>
      <c r="C2" s="344"/>
      <c r="D2" s="344"/>
      <c r="E2" s="344"/>
      <c r="F2" s="344"/>
      <c r="G2" s="344"/>
      <c r="H2" s="344"/>
      <c r="I2" s="344"/>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377</v>
      </c>
      <c r="E17" s="381" t="s">
        <v>26</v>
      </c>
      <c r="F17" s="382"/>
      <c r="G17" s="382"/>
      <c r="H17" s="382"/>
      <c r="I17" s="382"/>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549</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M1" activePane="topRight" state="frozen"/>
      <selection pane="topRight" activeCell="P38" sqref="P38"/>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4.25" x14ac:dyDescent="0.2">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x14ac:dyDescent="0.2">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24021001</v>
      </c>
      <c r="E10" s="253" t="s">
        <v>378</v>
      </c>
      <c r="F10" s="214" t="s">
        <v>379</v>
      </c>
      <c r="G10" s="232" t="s">
        <v>332</v>
      </c>
      <c r="H10" s="293" t="s">
        <v>380</v>
      </c>
      <c r="I10" s="294">
        <v>40121</v>
      </c>
      <c r="J10" s="232" t="s">
        <v>334</v>
      </c>
      <c r="K10" s="295" t="s">
        <v>356</v>
      </c>
      <c r="L10" s="293" t="s">
        <v>381</v>
      </c>
      <c r="M10" s="296" t="s">
        <v>382</v>
      </c>
      <c r="N10" s="296" t="s">
        <v>383</v>
      </c>
      <c r="O10" s="296" t="s">
        <v>339</v>
      </c>
      <c r="P10" s="296" t="s">
        <v>339</v>
      </c>
      <c r="Q10" s="296" t="s">
        <v>381</v>
      </c>
      <c r="R10" s="296" t="s">
        <v>384</v>
      </c>
      <c r="S10" s="296" t="s">
        <v>344</v>
      </c>
      <c r="T10" s="296" t="s">
        <v>345</v>
      </c>
      <c r="U10" s="296" t="s">
        <v>311</v>
      </c>
      <c r="V10" t="s">
        <v>382</v>
      </c>
      <c r="W10" s="296" t="s">
        <v>339</v>
      </c>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24021002</v>
      </c>
      <c r="E11" s="232" t="s">
        <v>385</v>
      </c>
      <c r="F11" s="214" t="s">
        <v>386</v>
      </c>
      <c r="G11" s="234" t="s">
        <v>332</v>
      </c>
      <c r="H11" s="293" t="s">
        <v>387</v>
      </c>
      <c r="I11" s="294">
        <v>39600</v>
      </c>
      <c r="J11" s="232" t="s">
        <v>334</v>
      </c>
      <c r="K11" s="295" t="s">
        <v>354</v>
      </c>
      <c r="L11" s="293" t="s">
        <v>388</v>
      </c>
      <c r="M11" s="296" t="s">
        <v>389</v>
      </c>
      <c r="N11" s="296" t="s">
        <v>390</v>
      </c>
      <c r="O11" s="296" t="s">
        <v>338</v>
      </c>
      <c r="P11" s="296" t="s">
        <v>341</v>
      </c>
      <c r="Q11" s="296" t="s">
        <v>388</v>
      </c>
      <c r="R11" s="296" t="s">
        <v>391</v>
      </c>
      <c r="S11" s="296" t="s">
        <v>343</v>
      </c>
      <c r="T11" s="296" t="s">
        <v>347</v>
      </c>
      <c r="U11" s="296" t="s">
        <v>311</v>
      </c>
      <c r="V11" t="s">
        <v>392</v>
      </c>
      <c r="W11" s="296" t="s">
        <v>338</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24021003</v>
      </c>
      <c r="E12" s="232" t="s">
        <v>393</v>
      </c>
      <c r="F12" s="214" t="s">
        <v>394</v>
      </c>
      <c r="G12" s="234" t="s">
        <v>332</v>
      </c>
      <c r="H12" s="293" t="s">
        <v>337</v>
      </c>
      <c r="I12" s="294">
        <v>39683</v>
      </c>
      <c r="J12" s="232" t="s">
        <v>334</v>
      </c>
      <c r="K12" s="295" t="s">
        <v>354</v>
      </c>
      <c r="L12" s="293" t="s">
        <v>395</v>
      </c>
      <c r="M12" s="296" t="s">
        <v>396</v>
      </c>
      <c r="N12" s="296" t="s">
        <v>397</v>
      </c>
      <c r="O12" s="296" t="s">
        <v>340</v>
      </c>
      <c r="P12" s="296" t="s">
        <v>341</v>
      </c>
      <c r="Q12" s="296" t="s">
        <v>395</v>
      </c>
      <c r="R12" s="296" t="s">
        <v>355</v>
      </c>
      <c r="S12" s="296" t="s">
        <v>343</v>
      </c>
      <c r="T12" s="296" t="s">
        <v>347</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53">
        <v>24021004</v>
      </c>
      <c r="E13" s="253" t="s">
        <v>398</v>
      </c>
      <c r="F13" s="214" t="s">
        <v>399</v>
      </c>
      <c r="G13" s="234" t="s">
        <v>332</v>
      </c>
      <c r="H13" s="293" t="s">
        <v>360</v>
      </c>
      <c r="I13" s="294">
        <v>40267</v>
      </c>
      <c r="J13" s="232" t="s">
        <v>334</v>
      </c>
      <c r="K13" s="295" t="s">
        <v>358</v>
      </c>
      <c r="L13" s="293" t="s">
        <v>400</v>
      </c>
      <c r="M13" s="296" t="s">
        <v>401</v>
      </c>
      <c r="N13" s="296" t="s">
        <v>402</v>
      </c>
      <c r="O13" s="296" t="s">
        <v>338</v>
      </c>
      <c r="P13" s="296" t="s">
        <v>359</v>
      </c>
      <c r="Q13" s="296" t="s">
        <v>400</v>
      </c>
      <c r="R13" s="296" t="s">
        <v>360</v>
      </c>
      <c r="S13" s="296" t="s">
        <v>350</v>
      </c>
      <c r="T13" s="296" t="s">
        <v>345</v>
      </c>
      <c r="U13" s="296" t="s">
        <v>311</v>
      </c>
      <c r="V13" t="s">
        <v>403</v>
      </c>
      <c r="W13" s="296" t="s">
        <v>338</v>
      </c>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32">
        <v>24021006</v>
      </c>
      <c r="E14" s="232" t="s">
        <v>405</v>
      </c>
      <c r="F14" s="214" t="s">
        <v>406</v>
      </c>
      <c r="G14" s="232" t="s">
        <v>407</v>
      </c>
      <c r="H14" s="293" t="s">
        <v>408</v>
      </c>
      <c r="I14" s="294">
        <v>39558</v>
      </c>
      <c r="J14" s="232" t="s">
        <v>334</v>
      </c>
      <c r="K14" s="295" t="s">
        <v>354</v>
      </c>
      <c r="L14" s="293" t="s">
        <v>408</v>
      </c>
      <c r="M14" s="296" t="s">
        <v>409</v>
      </c>
      <c r="N14" s="296" t="s">
        <v>410</v>
      </c>
      <c r="O14" s="296" t="s">
        <v>339</v>
      </c>
      <c r="P14" s="296" t="s">
        <v>341</v>
      </c>
      <c r="Q14" s="296" t="s">
        <v>408</v>
      </c>
      <c r="R14" s="296" t="s">
        <v>411</v>
      </c>
      <c r="S14" s="296" t="s">
        <v>343</v>
      </c>
      <c r="T14" s="296" t="s">
        <v>347</v>
      </c>
      <c r="U14" s="296" t="s">
        <v>311</v>
      </c>
      <c r="V14" t="s">
        <v>412</v>
      </c>
      <c r="W14" s="296" t="s">
        <v>359</v>
      </c>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53">
        <v>24021007</v>
      </c>
      <c r="E15" s="253" t="s">
        <v>413</v>
      </c>
      <c r="F15" s="214" t="s">
        <v>414</v>
      </c>
      <c r="G15" s="234" t="s">
        <v>332</v>
      </c>
      <c r="H15" s="293" t="s">
        <v>360</v>
      </c>
      <c r="I15" s="294">
        <v>40262</v>
      </c>
      <c r="J15" s="232" t="s">
        <v>334</v>
      </c>
      <c r="K15" s="295" t="s">
        <v>358</v>
      </c>
      <c r="L15" s="293" t="s">
        <v>400</v>
      </c>
      <c r="M15" s="296" t="s">
        <v>415</v>
      </c>
      <c r="N15" s="296" t="s">
        <v>416</v>
      </c>
      <c r="O15" s="296" t="s">
        <v>338</v>
      </c>
      <c r="P15" s="296" t="s">
        <v>359</v>
      </c>
      <c r="Q15" s="296" t="s">
        <v>400</v>
      </c>
      <c r="R15" s="296" t="s">
        <v>360</v>
      </c>
      <c r="S15" s="296" t="s">
        <v>350</v>
      </c>
      <c r="T15" s="296" t="s">
        <v>345</v>
      </c>
      <c r="U15" s="296" t="s">
        <v>311</v>
      </c>
      <c r="V15" t="s">
        <v>417</v>
      </c>
      <c r="W15" s="296" t="s">
        <v>338</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32">
        <v>24021009</v>
      </c>
      <c r="E16" s="232" t="s">
        <v>419</v>
      </c>
      <c r="F16" s="214" t="s">
        <v>420</v>
      </c>
      <c r="G16" s="234" t="s">
        <v>332</v>
      </c>
      <c r="H16" s="293" t="s">
        <v>421</v>
      </c>
      <c r="I16" s="294">
        <v>40047</v>
      </c>
      <c r="J16" s="232" t="s">
        <v>334</v>
      </c>
      <c r="K16" s="295" t="s">
        <v>422</v>
      </c>
      <c r="L16" s="293" t="s">
        <v>423</v>
      </c>
      <c r="M16" s="296" t="s">
        <v>424</v>
      </c>
      <c r="N16" s="296" t="s">
        <v>425</v>
      </c>
      <c r="O16" s="296" t="s">
        <v>339</v>
      </c>
      <c r="P16" s="296" t="s">
        <v>339</v>
      </c>
      <c r="Q16" s="296" t="s">
        <v>423</v>
      </c>
      <c r="R16" s="296" t="s">
        <v>426</v>
      </c>
      <c r="S16" s="296" t="s">
        <v>344</v>
      </c>
      <c r="T16" s="296" t="s">
        <v>345</v>
      </c>
      <c r="U16" s="296" t="s">
        <v>311</v>
      </c>
      <c r="V16" t="s">
        <v>427</v>
      </c>
      <c r="W16" s="296" t="s">
        <v>339</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53">
        <v>24021010</v>
      </c>
      <c r="E17" s="253" t="s">
        <v>428</v>
      </c>
      <c r="F17" s="214" t="s">
        <v>429</v>
      </c>
      <c r="G17" s="234" t="s">
        <v>332</v>
      </c>
      <c r="H17" s="293" t="s">
        <v>430</v>
      </c>
      <c r="I17" s="294">
        <v>39869</v>
      </c>
      <c r="J17" s="232" t="s">
        <v>334</v>
      </c>
      <c r="K17" s="295" t="s">
        <v>351</v>
      </c>
      <c r="L17" s="293" t="s">
        <v>309</v>
      </c>
      <c r="M17" s="296" t="s">
        <v>431</v>
      </c>
      <c r="N17" s="296" t="s">
        <v>432</v>
      </c>
      <c r="O17" s="296" t="s">
        <v>338</v>
      </c>
      <c r="P17" s="296" t="s">
        <v>341</v>
      </c>
      <c r="Q17" s="296" t="s">
        <v>309</v>
      </c>
      <c r="R17" s="296" t="s">
        <v>433</v>
      </c>
      <c r="S17" s="296" t="s">
        <v>343</v>
      </c>
      <c r="T17" s="296" t="s">
        <v>347</v>
      </c>
      <c r="U17" s="296" t="s">
        <v>311</v>
      </c>
      <c r="V17" s="296"/>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329">
        <v>24021040</v>
      </c>
      <c r="E18" s="329" t="s">
        <v>551</v>
      </c>
      <c r="F18" s="324" t="s">
        <v>550</v>
      </c>
      <c r="G18" s="234" t="s">
        <v>332</v>
      </c>
      <c r="H18" s="324" t="s">
        <v>552</v>
      </c>
      <c r="I18" s="294">
        <v>39860</v>
      </c>
      <c r="J18" s="232" t="s">
        <v>334</v>
      </c>
      <c r="K18" s="295"/>
      <c r="L18" s="324" t="s">
        <v>553</v>
      </c>
      <c r="M18" s="324" t="s">
        <v>554</v>
      </c>
      <c r="N18" s="324" t="s">
        <v>555</v>
      </c>
      <c r="O18" s="324" t="s">
        <v>339</v>
      </c>
      <c r="P18" s="324" t="s">
        <v>359</v>
      </c>
      <c r="Q18" s="324" t="s">
        <v>556</v>
      </c>
      <c r="R18" s="324" t="s">
        <v>557</v>
      </c>
      <c r="S18" s="324" t="s">
        <v>344</v>
      </c>
      <c r="T18" s="296" t="s">
        <v>345</v>
      </c>
      <c r="U18" s="296" t="s">
        <v>311</v>
      </c>
      <c r="V18" s="296"/>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32">
        <v>24021012</v>
      </c>
      <c r="E19" s="232" t="s">
        <v>434</v>
      </c>
      <c r="F19" s="214" t="s">
        <v>435</v>
      </c>
      <c r="G19" s="232" t="s">
        <v>332</v>
      </c>
      <c r="H19" s="293" t="s">
        <v>395</v>
      </c>
      <c r="I19" s="294">
        <v>39538</v>
      </c>
      <c r="J19" s="232" t="s">
        <v>334</v>
      </c>
      <c r="K19" s="295" t="s">
        <v>354</v>
      </c>
      <c r="L19" s="293" t="s">
        <v>436</v>
      </c>
      <c r="M19" s="296" t="s">
        <v>437</v>
      </c>
      <c r="N19" s="296" t="s">
        <v>438</v>
      </c>
      <c r="O19" s="296" t="s">
        <v>439</v>
      </c>
      <c r="P19" s="296" t="s">
        <v>439</v>
      </c>
      <c r="Q19" s="296" t="s">
        <v>436</v>
      </c>
      <c r="R19" s="296" t="s">
        <v>355</v>
      </c>
      <c r="S19" s="296" t="s">
        <v>343</v>
      </c>
      <c r="T19" s="296" t="s">
        <v>347</v>
      </c>
      <c r="U19" s="296" t="s">
        <v>311</v>
      </c>
      <c r="V19" s="296" t="s">
        <v>437</v>
      </c>
      <c r="W19" s="296" t="s">
        <v>439</v>
      </c>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v>24021013</v>
      </c>
      <c r="E20" s="232" t="s">
        <v>440</v>
      </c>
      <c r="F20" s="214" t="s">
        <v>441</v>
      </c>
      <c r="G20" s="234" t="s">
        <v>332</v>
      </c>
      <c r="H20" s="293" t="s">
        <v>442</v>
      </c>
      <c r="I20" s="294">
        <v>39613</v>
      </c>
      <c r="J20" s="232" t="s">
        <v>334</v>
      </c>
      <c r="K20" s="295" t="s">
        <v>354</v>
      </c>
      <c r="L20" s="293" t="s">
        <v>442</v>
      </c>
      <c r="M20" s="296" t="s">
        <v>443</v>
      </c>
      <c r="N20" s="296" t="s">
        <v>444</v>
      </c>
      <c r="O20" s="296" t="s">
        <v>340</v>
      </c>
      <c r="P20" s="296" t="s">
        <v>341</v>
      </c>
      <c r="Q20" s="296" t="s">
        <v>442</v>
      </c>
      <c r="R20" s="296" t="s">
        <v>355</v>
      </c>
      <c r="S20" s="296" t="s">
        <v>343</v>
      </c>
      <c r="T20" s="296" t="s">
        <v>347</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53">
        <v>24021014</v>
      </c>
      <c r="E21" s="253" t="s">
        <v>445</v>
      </c>
      <c r="F21" s="214" t="s">
        <v>446</v>
      </c>
      <c r="G21" s="234" t="s">
        <v>332</v>
      </c>
      <c r="H21" s="293" t="s">
        <v>309</v>
      </c>
      <c r="I21" s="294">
        <v>39731</v>
      </c>
      <c r="J21" s="232" t="s">
        <v>334</v>
      </c>
      <c r="K21" s="295" t="s">
        <v>351</v>
      </c>
      <c r="L21" s="293" t="s">
        <v>309</v>
      </c>
      <c r="M21" s="296" t="s">
        <v>447</v>
      </c>
      <c r="N21" s="296" t="s">
        <v>448</v>
      </c>
      <c r="O21" s="296" t="s">
        <v>338</v>
      </c>
      <c r="P21" s="296" t="s">
        <v>341</v>
      </c>
      <c r="Q21" s="296" t="s">
        <v>309</v>
      </c>
      <c r="R21" s="296" t="s">
        <v>433</v>
      </c>
      <c r="S21" s="296" t="s">
        <v>343</v>
      </c>
      <c r="T21" s="296" t="s">
        <v>347</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32">
        <v>24021015</v>
      </c>
      <c r="E22" s="232" t="s">
        <v>449</v>
      </c>
      <c r="F22" s="214" t="s">
        <v>558</v>
      </c>
      <c r="G22" s="234" t="s">
        <v>332</v>
      </c>
      <c r="H22" s="293" t="s">
        <v>337</v>
      </c>
      <c r="I22" s="294">
        <v>39532</v>
      </c>
      <c r="J22" s="232" t="s">
        <v>334</v>
      </c>
      <c r="K22" s="295" t="s">
        <v>354</v>
      </c>
      <c r="L22" s="293" t="s">
        <v>450</v>
      </c>
      <c r="M22" s="296" t="s">
        <v>451</v>
      </c>
      <c r="N22" s="296" t="s">
        <v>452</v>
      </c>
      <c r="O22" s="296" t="s">
        <v>339</v>
      </c>
      <c r="P22" s="296" t="s">
        <v>339</v>
      </c>
      <c r="Q22" s="296" t="s">
        <v>450</v>
      </c>
      <c r="R22" s="296" t="s">
        <v>355</v>
      </c>
      <c r="S22" s="296" t="s">
        <v>343</v>
      </c>
      <c r="T22" s="296" t="s">
        <v>347</v>
      </c>
      <c r="U22" s="296" t="s">
        <v>311</v>
      </c>
      <c r="V22" s="296" t="s">
        <v>451</v>
      </c>
      <c r="W22" s="296" t="s">
        <v>339</v>
      </c>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32">
        <v>24021018</v>
      </c>
      <c r="E23" s="232" t="s">
        <v>453</v>
      </c>
      <c r="F23" s="214" t="s">
        <v>454</v>
      </c>
      <c r="G23" s="234" t="s">
        <v>332</v>
      </c>
      <c r="H23" s="293" t="s">
        <v>363</v>
      </c>
      <c r="I23" s="294">
        <v>39801</v>
      </c>
      <c r="J23" s="232" t="s">
        <v>334</v>
      </c>
      <c r="K23" s="295" t="s">
        <v>351</v>
      </c>
      <c r="L23" s="293" t="s">
        <v>363</v>
      </c>
      <c r="M23" s="296" t="s">
        <v>455</v>
      </c>
      <c r="N23" s="296" t="s">
        <v>456</v>
      </c>
      <c r="O23" s="296" t="s">
        <v>338</v>
      </c>
      <c r="P23" s="296" t="s">
        <v>341</v>
      </c>
      <c r="Q23" s="296" t="s">
        <v>363</v>
      </c>
      <c r="R23" s="296" t="s">
        <v>364</v>
      </c>
      <c r="S23" s="296" t="s">
        <v>343</v>
      </c>
      <c r="T23" s="296" t="s">
        <v>347</v>
      </c>
      <c r="U23" s="296" t="s">
        <v>311</v>
      </c>
      <c r="V23" s="296" t="s">
        <v>455</v>
      </c>
      <c r="W23" s="296" t="s">
        <v>338</v>
      </c>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329">
        <v>24021039</v>
      </c>
      <c r="E24" s="329" t="s">
        <v>559</v>
      </c>
      <c r="F24" s="324" t="s">
        <v>560</v>
      </c>
      <c r="G24" s="234" t="s">
        <v>332</v>
      </c>
      <c r="H24" s="324" t="s">
        <v>561</v>
      </c>
      <c r="I24" s="294">
        <v>39480</v>
      </c>
      <c r="J24" s="232" t="s">
        <v>334</v>
      </c>
      <c r="K24" s="295"/>
      <c r="L24" s="324" t="s">
        <v>309</v>
      </c>
      <c r="M24" s="324" t="s">
        <v>562</v>
      </c>
      <c r="N24" s="324" t="s">
        <v>563</v>
      </c>
      <c r="O24" s="296" t="s">
        <v>338</v>
      </c>
      <c r="P24" s="296" t="s">
        <v>341</v>
      </c>
      <c r="Q24" s="324" t="s">
        <v>309</v>
      </c>
      <c r="R24" s="324" t="s">
        <v>433</v>
      </c>
      <c r="S24" s="296" t="s">
        <v>343</v>
      </c>
      <c r="T24" s="296" t="s">
        <v>347</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32">
        <v>24021016</v>
      </c>
      <c r="E25" s="232" t="s">
        <v>457</v>
      </c>
      <c r="F25" s="214" t="s">
        <v>458</v>
      </c>
      <c r="G25" s="234" t="s">
        <v>332</v>
      </c>
      <c r="H25" s="293" t="s">
        <v>363</v>
      </c>
      <c r="I25" s="294">
        <v>39803</v>
      </c>
      <c r="J25" s="232" t="s">
        <v>334</v>
      </c>
      <c r="K25" s="295" t="s">
        <v>335</v>
      </c>
      <c r="L25" s="293" t="s">
        <v>363</v>
      </c>
      <c r="M25" s="296" t="s">
        <v>459</v>
      </c>
      <c r="N25" s="296" t="s">
        <v>460</v>
      </c>
      <c r="O25" s="296" t="s">
        <v>338</v>
      </c>
      <c r="P25" s="296" t="s">
        <v>341</v>
      </c>
      <c r="Q25" s="296" t="s">
        <v>363</v>
      </c>
      <c r="R25" s="296" t="s">
        <v>364</v>
      </c>
      <c r="S25" s="296" t="s">
        <v>343</v>
      </c>
      <c r="T25" s="296" t="s">
        <v>347</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32">
        <v>24021017</v>
      </c>
      <c r="E26" s="232" t="s">
        <v>461</v>
      </c>
      <c r="F26" s="214" t="s">
        <v>462</v>
      </c>
      <c r="G26" s="234" t="s">
        <v>332</v>
      </c>
      <c r="H26" s="293" t="s">
        <v>463</v>
      </c>
      <c r="I26" s="294">
        <v>40189</v>
      </c>
      <c r="J26" s="232" t="s">
        <v>334</v>
      </c>
      <c r="K26" s="295" t="s">
        <v>358</v>
      </c>
      <c r="L26" s="293" t="s">
        <v>400</v>
      </c>
      <c r="M26" s="296" t="s">
        <v>464</v>
      </c>
      <c r="N26" s="296" t="s">
        <v>465</v>
      </c>
      <c r="O26" s="296" t="s">
        <v>338</v>
      </c>
      <c r="P26" s="296" t="s">
        <v>359</v>
      </c>
      <c r="Q26" s="296" t="s">
        <v>400</v>
      </c>
      <c r="R26" s="296" t="s">
        <v>360</v>
      </c>
      <c r="S26" s="296" t="s">
        <v>350</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53">
        <v>24021037</v>
      </c>
      <c r="E27" s="253" t="s">
        <v>466</v>
      </c>
      <c r="F27" s="214" t="s">
        <v>467</v>
      </c>
      <c r="G27" s="234" t="s">
        <v>332</v>
      </c>
      <c r="H27" s="293" t="s">
        <v>468</v>
      </c>
      <c r="I27" s="294">
        <v>39436</v>
      </c>
      <c r="J27" s="232" t="s">
        <v>334</v>
      </c>
      <c r="K27" s="295" t="s">
        <v>335</v>
      </c>
      <c r="L27" s="293" t="s">
        <v>468</v>
      </c>
      <c r="M27" s="296" t="s">
        <v>469</v>
      </c>
      <c r="N27" s="296" t="s">
        <v>470</v>
      </c>
      <c r="O27" s="296" t="s">
        <v>339</v>
      </c>
      <c r="P27" s="296" t="s">
        <v>359</v>
      </c>
      <c r="Q27" s="296" t="s">
        <v>468</v>
      </c>
      <c r="R27" s="296" t="s">
        <v>471</v>
      </c>
      <c r="S27" s="296" t="s">
        <v>350</v>
      </c>
      <c r="T27" s="296" t="s">
        <v>345</v>
      </c>
      <c r="U27" s="296" t="s">
        <v>311</v>
      </c>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32">
        <v>24021022</v>
      </c>
      <c r="E28" s="232" t="s">
        <v>472</v>
      </c>
      <c r="F28" s="214" t="s">
        <v>473</v>
      </c>
      <c r="G28" s="232" t="s">
        <v>332</v>
      </c>
      <c r="H28" s="293" t="s">
        <v>474</v>
      </c>
      <c r="I28" s="294">
        <v>39892</v>
      </c>
      <c r="J28" s="232" t="s">
        <v>334</v>
      </c>
      <c r="K28" s="295" t="s">
        <v>475</v>
      </c>
      <c r="L28" s="293" t="s">
        <v>476</v>
      </c>
      <c r="M28" s="296" t="s">
        <v>477</v>
      </c>
      <c r="N28" s="296" t="s">
        <v>478</v>
      </c>
      <c r="O28" s="296" t="s">
        <v>338</v>
      </c>
      <c r="P28" s="296" t="s">
        <v>359</v>
      </c>
      <c r="Q28" s="296" t="s">
        <v>476</v>
      </c>
      <c r="R28" s="296" t="s">
        <v>479</v>
      </c>
      <c r="S28" s="296" t="s">
        <v>343</v>
      </c>
      <c r="T28" s="296" t="s">
        <v>347</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253">
        <v>24021023</v>
      </c>
      <c r="E29" s="253" t="s">
        <v>480</v>
      </c>
      <c r="F29" s="214" t="s">
        <v>481</v>
      </c>
      <c r="G29" s="234" t="s">
        <v>332</v>
      </c>
      <c r="H29" s="293" t="s">
        <v>430</v>
      </c>
      <c r="I29" s="294">
        <v>39843</v>
      </c>
      <c r="J29" s="232" t="s">
        <v>334</v>
      </c>
      <c r="K29" s="295" t="s">
        <v>354</v>
      </c>
      <c r="L29" s="293" t="s">
        <v>482</v>
      </c>
      <c r="M29" s="296" t="s">
        <v>483</v>
      </c>
      <c r="N29" s="296" t="s">
        <v>484</v>
      </c>
      <c r="O29" s="296" t="s">
        <v>340</v>
      </c>
      <c r="P29" s="296" t="s">
        <v>341</v>
      </c>
      <c r="Q29" s="296" t="s">
        <v>482</v>
      </c>
      <c r="R29" s="296" t="s">
        <v>342</v>
      </c>
      <c r="S29" s="296" t="s">
        <v>343</v>
      </c>
      <c r="T29" s="296" t="s">
        <v>347</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32">
        <v>24021025</v>
      </c>
      <c r="E30" s="232" t="s">
        <v>485</v>
      </c>
      <c r="F30" s="214" t="s">
        <v>486</v>
      </c>
      <c r="G30" s="234" t="s">
        <v>407</v>
      </c>
      <c r="H30" s="293" t="s">
        <v>487</v>
      </c>
      <c r="I30" s="294">
        <v>40048</v>
      </c>
      <c r="J30" s="232" t="s">
        <v>334</v>
      </c>
      <c r="K30" s="295" t="s">
        <v>358</v>
      </c>
      <c r="L30" s="293" t="s">
        <v>488</v>
      </c>
      <c r="M30" s="296" t="s">
        <v>489</v>
      </c>
      <c r="N30" s="296" t="s">
        <v>490</v>
      </c>
      <c r="O30" s="296" t="s">
        <v>340</v>
      </c>
      <c r="P30" s="296" t="s">
        <v>359</v>
      </c>
      <c r="Q30" s="296" t="s">
        <v>488</v>
      </c>
      <c r="R30" s="296" t="s">
        <v>491</v>
      </c>
      <c r="S30" s="296" t="s">
        <v>350</v>
      </c>
      <c r="T30" s="296" t="s">
        <v>345</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53">
        <v>24021026</v>
      </c>
      <c r="E31" s="253" t="s">
        <v>492</v>
      </c>
      <c r="F31" s="214" t="s">
        <v>493</v>
      </c>
      <c r="G31" s="234" t="s">
        <v>332</v>
      </c>
      <c r="H31" s="293" t="s">
        <v>494</v>
      </c>
      <c r="I31" s="294">
        <v>39996</v>
      </c>
      <c r="J31" s="232" t="s">
        <v>334</v>
      </c>
      <c r="K31" s="295" t="s">
        <v>404</v>
      </c>
      <c r="L31" s="293" t="s">
        <v>495</v>
      </c>
      <c r="M31" s="296" t="s">
        <v>496</v>
      </c>
      <c r="N31" s="296" t="s">
        <v>497</v>
      </c>
      <c r="O31" s="296" t="s">
        <v>339</v>
      </c>
      <c r="P31" s="296" t="s">
        <v>341</v>
      </c>
      <c r="Q31" s="296" t="s">
        <v>495</v>
      </c>
      <c r="R31" s="296" t="s">
        <v>495</v>
      </c>
      <c r="S31" s="296" t="s">
        <v>346</v>
      </c>
      <c r="T31" s="296" t="s">
        <v>345</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17">
        <v>24021027</v>
      </c>
      <c r="E32" s="213" t="s">
        <v>498</v>
      </c>
      <c r="F32" s="288" t="s">
        <v>499</v>
      </c>
      <c r="G32" s="289" t="s">
        <v>332</v>
      </c>
      <c r="H32" s="215" t="s">
        <v>333</v>
      </c>
      <c r="I32" s="216">
        <v>39990</v>
      </c>
      <c r="J32" s="217" t="s">
        <v>334</v>
      </c>
      <c r="K32" s="218" t="s">
        <v>335</v>
      </c>
      <c r="L32" s="219" t="s">
        <v>500</v>
      </c>
      <c r="M32" s="220" t="s">
        <v>501</v>
      </c>
      <c r="N32" s="221" t="s">
        <v>502</v>
      </c>
      <c r="O32" s="220" t="s">
        <v>339</v>
      </c>
      <c r="P32" s="221" t="s">
        <v>341</v>
      </c>
      <c r="Q32" s="220" t="s">
        <v>500</v>
      </c>
      <c r="R32" s="222" t="s">
        <v>433</v>
      </c>
      <c r="S32" s="222" t="s">
        <v>343</v>
      </c>
      <c r="T32" s="222" t="s">
        <v>347</v>
      </c>
      <c r="U32" s="223" t="s">
        <v>311</v>
      </c>
      <c r="V32" s="224"/>
      <c r="W32" s="225"/>
      <c r="X32" s="225"/>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v>24021028</v>
      </c>
      <c r="E33" s="233" t="s">
        <v>503</v>
      </c>
      <c r="F33" s="214" t="s">
        <v>504</v>
      </c>
      <c r="G33" s="232" t="s">
        <v>332</v>
      </c>
      <c r="H33" s="215" t="s">
        <v>361</v>
      </c>
      <c r="I33" s="216">
        <v>39878</v>
      </c>
      <c r="J33" s="217" t="s">
        <v>334</v>
      </c>
      <c r="K33" s="218" t="s">
        <v>358</v>
      </c>
      <c r="L33" s="219" t="s">
        <v>505</v>
      </c>
      <c r="M33" s="220" t="s">
        <v>506</v>
      </c>
      <c r="N33" s="221" t="s">
        <v>507</v>
      </c>
      <c r="O33" s="235" t="s">
        <v>339</v>
      </c>
      <c r="P33" s="221" t="s">
        <v>359</v>
      </c>
      <c r="Q33" s="220" t="s">
        <v>505</v>
      </c>
      <c r="R33" s="222" t="s">
        <v>361</v>
      </c>
      <c r="S33" s="222" t="s">
        <v>350</v>
      </c>
      <c r="T33" s="222" t="s">
        <v>345</v>
      </c>
      <c r="U33" s="223" t="s">
        <v>311</v>
      </c>
      <c r="V33" s="236"/>
      <c r="W33" s="237"/>
      <c r="X33" s="237"/>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32">
        <v>24021029</v>
      </c>
      <c r="E34" s="233" t="s">
        <v>508</v>
      </c>
      <c r="F34" s="214" t="s">
        <v>509</v>
      </c>
      <c r="G34" s="234" t="s">
        <v>407</v>
      </c>
      <c r="H34" s="215" t="s">
        <v>510</v>
      </c>
      <c r="I34" s="216">
        <v>39914</v>
      </c>
      <c r="J34" s="217" t="s">
        <v>334</v>
      </c>
      <c r="K34" s="218" t="s">
        <v>511</v>
      </c>
      <c r="L34" s="219" t="s">
        <v>512</v>
      </c>
      <c r="M34" s="220" t="s">
        <v>513</v>
      </c>
      <c r="N34" s="221" t="s">
        <v>514</v>
      </c>
      <c r="O34" s="235" t="s">
        <v>353</v>
      </c>
      <c r="P34" s="221" t="s">
        <v>341</v>
      </c>
      <c r="Q34" s="220" t="s">
        <v>512</v>
      </c>
      <c r="R34" s="222" t="s">
        <v>515</v>
      </c>
      <c r="S34" s="222" t="s">
        <v>344</v>
      </c>
      <c r="T34" s="222" t="s">
        <v>345</v>
      </c>
      <c r="U34" s="223" t="s">
        <v>311</v>
      </c>
      <c r="V34" s="236"/>
      <c r="W34" s="237"/>
      <c r="X34" s="237"/>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32">
        <v>24021031</v>
      </c>
      <c r="E35" s="233" t="s">
        <v>516</v>
      </c>
      <c r="F35" s="214" t="s">
        <v>517</v>
      </c>
      <c r="G35" s="234" t="s">
        <v>332</v>
      </c>
      <c r="H35" s="215" t="s">
        <v>518</v>
      </c>
      <c r="I35" s="216">
        <v>40268</v>
      </c>
      <c r="J35" s="217" t="s">
        <v>334</v>
      </c>
      <c r="K35" s="218" t="s">
        <v>358</v>
      </c>
      <c r="L35" s="219" t="s">
        <v>400</v>
      </c>
      <c r="M35" s="220" t="s">
        <v>519</v>
      </c>
      <c r="N35" s="221" t="s">
        <v>520</v>
      </c>
      <c r="O35" s="235" t="s">
        <v>339</v>
      </c>
      <c r="P35" s="221" t="s">
        <v>359</v>
      </c>
      <c r="Q35" s="220" t="s">
        <v>400</v>
      </c>
      <c r="R35" s="222" t="s">
        <v>360</v>
      </c>
      <c r="S35" s="222" t="s">
        <v>350</v>
      </c>
      <c r="T35" s="222" t="s">
        <v>345</v>
      </c>
      <c r="U35" s="223" t="s">
        <v>311</v>
      </c>
      <c r="V35" s="236"/>
      <c r="W35" s="237"/>
      <c r="X35" s="237"/>
      <c r="Y35" s="226"/>
      <c r="Z35" s="227" t="s">
        <v>74</v>
      </c>
      <c r="AA35" s="228" t="s">
        <v>74</v>
      </c>
      <c r="AB35" s="228" t="s">
        <v>74</v>
      </c>
      <c r="AC35" s="228" t="s">
        <v>74</v>
      </c>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v>24021038</v>
      </c>
      <c r="E36" s="233" t="s">
        <v>521</v>
      </c>
      <c r="F36" s="214" t="s">
        <v>522</v>
      </c>
      <c r="G36" s="234" t="s">
        <v>332</v>
      </c>
      <c r="H36" s="215" t="s">
        <v>362</v>
      </c>
      <c r="I36" s="216">
        <v>39609</v>
      </c>
      <c r="J36" s="217" t="s">
        <v>334</v>
      </c>
      <c r="K36" s="218" t="s">
        <v>352</v>
      </c>
      <c r="L36" s="219" t="s">
        <v>362</v>
      </c>
      <c r="M36" s="220" t="s">
        <v>523</v>
      </c>
      <c r="N36" s="221" t="s">
        <v>524</v>
      </c>
      <c r="O36" s="235" t="s">
        <v>338</v>
      </c>
      <c r="P36" s="221" t="s">
        <v>341</v>
      </c>
      <c r="Q36" s="220" t="s">
        <v>362</v>
      </c>
      <c r="R36" s="222" t="s">
        <v>362</v>
      </c>
      <c r="S36" s="222" t="s">
        <v>350</v>
      </c>
      <c r="T36" s="222" t="s">
        <v>345</v>
      </c>
      <c r="U36" s="223" t="s">
        <v>311</v>
      </c>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v>23020025</v>
      </c>
      <c r="E37" s="233" t="s">
        <v>525</v>
      </c>
      <c r="F37" s="214" t="s">
        <v>526</v>
      </c>
      <c r="G37" s="234" t="s">
        <v>332</v>
      </c>
      <c r="H37" s="215" t="s">
        <v>527</v>
      </c>
      <c r="I37" s="216">
        <v>39712</v>
      </c>
      <c r="J37" s="217" t="s">
        <v>334</v>
      </c>
      <c r="K37" s="218" t="s">
        <v>348</v>
      </c>
      <c r="L37" s="219" t="s">
        <v>527</v>
      </c>
      <c r="M37" s="220" t="s">
        <v>528</v>
      </c>
      <c r="N37" s="221" t="s">
        <v>529</v>
      </c>
      <c r="O37" s="235" t="s">
        <v>338</v>
      </c>
      <c r="P37" s="221" t="s">
        <v>341</v>
      </c>
      <c r="Q37" s="220" t="s">
        <v>527</v>
      </c>
      <c r="R37" s="222" t="s">
        <v>349</v>
      </c>
      <c r="S37" s="222" t="s">
        <v>350</v>
      </c>
      <c r="T37" s="222" t="s">
        <v>345</v>
      </c>
      <c r="U37" s="223" t="s">
        <v>311</v>
      </c>
      <c r="V37" s="236" t="s">
        <v>528</v>
      </c>
      <c r="W37" s="237" t="s">
        <v>338</v>
      </c>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47">
        <v>24021032</v>
      </c>
      <c r="E38" s="248" t="s">
        <v>530</v>
      </c>
      <c r="F38" s="214" t="s">
        <v>531</v>
      </c>
      <c r="G38" s="234" t="s">
        <v>332</v>
      </c>
      <c r="H38" s="215" t="s">
        <v>527</v>
      </c>
      <c r="I38" s="216">
        <v>39326</v>
      </c>
      <c r="J38" s="217" t="s">
        <v>334</v>
      </c>
      <c r="K38" s="218" t="s">
        <v>357</v>
      </c>
      <c r="L38" s="219" t="s">
        <v>527</v>
      </c>
      <c r="M38" s="220" t="s">
        <v>532</v>
      </c>
      <c r="N38" s="221" t="s">
        <v>533</v>
      </c>
      <c r="O38" s="235" t="s">
        <v>338</v>
      </c>
      <c r="P38" s="221" t="s">
        <v>341</v>
      </c>
      <c r="Q38" s="220" t="s">
        <v>527</v>
      </c>
      <c r="R38" s="222" t="s">
        <v>534</v>
      </c>
      <c r="S38" s="222" t="s">
        <v>350</v>
      </c>
      <c r="T38" s="222" t="s">
        <v>345</v>
      </c>
      <c r="U38" s="223" t="s">
        <v>311</v>
      </c>
      <c r="V38" s="236" t="s">
        <v>535</v>
      </c>
      <c r="W38" s="237" t="s">
        <v>338</v>
      </c>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v>24021033</v>
      </c>
      <c r="E39" s="248" t="s">
        <v>536</v>
      </c>
      <c r="F39" s="214" t="s">
        <v>537</v>
      </c>
      <c r="G39" s="232" t="s">
        <v>332</v>
      </c>
      <c r="H39" s="215" t="s">
        <v>360</v>
      </c>
      <c r="I39" s="216">
        <v>40427</v>
      </c>
      <c r="J39" s="217" t="s">
        <v>334</v>
      </c>
      <c r="K39" s="218" t="s">
        <v>358</v>
      </c>
      <c r="L39" s="219" t="s">
        <v>400</v>
      </c>
      <c r="M39" s="220" t="s">
        <v>538</v>
      </c>
      <c r="N39" s="221" t="s">
        <v>418</v>
      </c>
      <c r="O39" s="235" t="s">
        <v>339</v>
      </c>
      <c r="P39" s="221" t="s">
        <v>339</v>
      </c>
      <c r="Q39" s="220" t="s">
        <v>400</v>
      </c>
      <c r="R39" s="222" t="s">
        <v>360</v>
      </c>
      <c r="S39" s="222" t="s">
        <v>350</v>
      </c>
      <c r="T39" s="222" t="s">
        <v>345</v>
      </c>
      <c r="U39" s="223" t="s">
        <v>311</v>
      </c>
      <c r="V39" s="236" t="s">
        <v>539</v>
      </c>
      <c r="W39" s="237" t="s">
        <v>338</v>
      </c>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49">
        <v>24021034</v>
      </c>
      <c r="E40" s="250" t="s">
        <v>540</v>
      </c>
      <c r="F40" s="214" t="s">
        <v>541</v>
      </c>
      <c r="G40" s="251" t="s">
        <v>332</v>
      </c>
      <c r="H40" s="215" t="s">
        <v>365</v>
      </c>
      <c r="I40" s="216">
        <v>39882</v>
      </c>
      <c r="J40" s="217" t="s">
        <v>334</v>
      </c>
      <c r="K40" s="218" t="s">
        <v>336</v>
      </c>
      <c r="L40" s="219" t="s">
        <v>542</v>
      </c>
      <c r="M40" s="220" t="s">
        <v>543</v>
      </c>
      <c r="N40" s="221" t="s">
        <v>544</v>
      </c>
      <c r="O40" s="252" t="s">
        <v>340</v>
      </c>
      <c r="P40" s="221" t="s">
        <v>341</v>
      </c>
      <c r="Q40" s="220" t="s">
        <v>542</v>
      </c>
      <c r="R40" s="222" t="s">
        <v>365</v>
      </c>
      <c r="S40" s="222" t="s">
        <v>344</v>
      </c>
      <c r="T40" s="222" t="s">
        <v>345</v>
      </c>
      <c r="U40" s="223" t="s">
        <v>311</v>
      </c>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9">
        <v>24021035</v>
      </c>
      <c r="E41" s="250" t="s">
        <v>545</v>
      </c>
      <c r="F41" s="214" t="s">
        <v>546</v>
      </c>
      <c r="G41" s="251" t="s">
        <v>332</v>
      </c>
      <c r="H41" s="215" t="s">
        <v>365</v>
      </c>
      <c r="I41" s="216">
        <v>39757</v>
      </c>
      <c r="J41" s="217" t="s">
        <v>334</v>
      </c>
      <c r="K41" s="218" t="s">
        <v>336</v>
      </c>
      <c r="L41" s="219" t="s">
        <v>542</v>
      </c>
      <c r="M41" s="220" t="s">
        <v>547</v>
      </c>
      <c r="N41" s="221" t="s">
        <v>548</v>
      </c>
      <c r="O41" s="252" t="s">
        <v>338</v>
      </c>
      <c r="P41" s="221" t="s">
        <v>341</v>
      </c>
      <c r="Q41" s="220" t="s">
        <v>542</v>
      </c>
      <c r="R41" s="222" t="s">
        <v>365</v>
      </c>
      <c r="S41" s="222" t="s">
        <v>344</v>
      </c>
      <c r="T41" s="222" t="s">
        <v>345</v>
      </c>
      <c r="U41" s="223" t="s">
        <v>311</v>
      </c>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c r="AA42" s="240"/>
      <c r="AB42" s="240"/>
      <c r="AC42" s="240"/>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c r="AA43" s="240"/>
      <c r="AB43" s="240"/>
      <c r="AC43" s="240"/>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c r="AA44" s="240"/>
      <c r="AB44" s="240"/>
      <c r="AC44" s="240"/>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1" t="str">
        <f>VLOOKUP($K$2,'DATA SISWA'!$C$10:$AQ$49,4,FALSE)</f>
        <v>Alfi Nur Fuad</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1" t="str">
        <f>VLOOKUP($K$2,'DATA SISWA'!$C$10:$AQ$49,2,FALSE)&amp;" / "&amp;VLOOKUP($K$2,'DATA SISWA'!$C$10:$AQ$49,3,FALSE)</f>
        <v>24021001 / 0091753778</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Alfi Nur Fuad</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24021001 / 0091753778</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Pujorahayu , </v>
      </c>
      <c r="G67" s="408">
        <f>VLOOKUP($K$2,'DATA SISWA'!$C$10:$AQ$49,7,FALSE)</f>
        <v>40121</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UPTD SMPN 7 PESAWARAN</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Sangubanyu</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Wahono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Jumiatun</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Petani</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Petani</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Sangubanyu</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Lumbirejo</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Kec. Negeri Katon</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Wahono</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Petani</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5"/>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1</v>
      </c>
      <c r="M2" s="103"/>
      <c r="N2" s="103"/>
      <c r="O2" s="103"/>
      <c r="P2" s="105"/>
      <c r="Q2" s="106"/>
      <c r="R2" s="106"/>
      <c r="S2" s="106"/>
      <c r="T2" s="106"/>
      <c r="U2" s="106"/>
      <c r="V2" s="107"/>
      <c r="W2" s="103"/>
    </row>
    <row r="3" spans="1:23" ht="18.75" x14ac:dyDescent="0.4">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x14ac:dyDescent="0.4">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Alfi Nur Fuad</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0091753778</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x14ac:dyDescent="0.25">
      <c r="A14" s="128"/>
      <c r="B14" s="418">
        <v>1</v>
      </c>
      <c r="C14" s="419" t="str">
        <f>INTRAKURIKULER!D9</f>
        <v>Pendidikan Agama dan Budi Pekerti</v>
      </c>
      <c r="D14" s="420" t="str">
        <f>IFERROR(VLOOKUP($L$2,NA!$C$8:$S$47,3,FALSE),"-")</f>
        <v>-</v>
      </c>
      <c r="E14" s="421" t="str">
        <f>VLOOKUP($L$2,'F1'!$C$17:$BD$56,53,FALSE)</f>
        <v xml:space="preserve">Alfi Nur Fuad menunjukkan pemahaman dalam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x14ac:dyDescent="0.25">
      <c r="A15" s="128"/>
      <c r="B15" s="418"/>
      <c r="C15" s="419"/>
      <c r="D15" s="420"/>
      <c r="E15" s="421" t="str">
        <f>VLOOKUP($L$2,'F1'!$C$17:$BD$56,54,FALSE)</f>
        <v xml:space="preserve">Alfi Nur Fuad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x14ac:dyDescent="0.25">
      <c r="A16" s="128"/>
      <c r="B16" s="418">
        <v>2</v>
      </c>
      <c r="C16" s="419" t="str">
        <f>INTRAKURIKULER!D10</f>
        <v>Pendidikan Pancasila</v>
      </c>
      <c r="D16" s="420" t="str">
        <f>IFERROR(VLOOKUP($L$2,NA!$C$8:$S$47,4,FALSE),"-")</f>
        <v>-</v>
      </c>
      <c r="E16" s="424" t="str">
        <f>VLOOKUP($L$2,'F2'!$C$17:$BD$56,53,FALSE)</f>
        <v xml:space="preserve">Alfi Nur Fuad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x14ac:dyDescent="0.25">
      <c r="A17" s="128"/>
      <c r="B17" s="418"/>
      <c r="C17" s="419"/>
      <c r="D17" s="420"/>
      <c r="E17" s="424" t="str">
        <f>VLOOKUP($L$2,'F2'!$C$17:$BD$56,54,FALSE)</f>
        <v xml:space="preserve">Alfi Nur Fuad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x14ac:dyDescent="0.25">
      <c r="A18" s="128"/>
      <c r="B18" s="418">
        <v>3</v>
      </c>
      <c r="C18" s="419" t="str">
        <f>INTRAKURIKULER!D11</f>
        <v>Bahasa Indonesia</v>
      </c>
      <c r="D18" s="420" t="str">
        <f>IFERROR(VLOOKUP($L$2,NA!$C$8:$S$47,5,FALSE),"-")</f>
        <v>-</v>
      </c>
      <c r="E18" s="424" t="str">
        <f>VLOOKUP($L$2,'F3'!$C$17:$BD$56,53,FALSE)</f>
        <v xml:space="preserve">Alfi Nur Fuad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x14ac:dyDescent="0.25">
      <c r="A19" s="128"/>
      <c r="B19" s="418"/>
      <c r="C19" s="419"/>
      <c r="D19" s="420"/>
      <c r="E19" s="424" t="str">
        <f>VLOOKUP($L$2,'F3'!$C$17:$BD$56,54,FALSE)</f>
        <v xml:space="preserve">Alfi Nur Fuad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x14ac:dyDescent="0.25">
      <c r="A20" s="128"/>
      <c r="B20" s="418">
        <v>4</v>
      </c>
      <c r="C20" s="419" t="str">
        <f>INTRAKURIKULER!D12</f>
        <v>Pendidikan Jasmani Olahraga dan Kesehatan</v>
      </c>
      <c r="D20" s="420" t="str">
        <f>IFERROR(VLOOKUP($L$2,NA!$C$8:$S$47,6,FALSE),"-")</f>
        <v>-</v>
      </c>
      <c r="E20" s="424" t="str">
        <f>VLOOKUP($L$2,'F4'!$C$17:$BD$56,53,FALSE)</f>
        <v xml:space="preserve">Alfi Nur Fuad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x14ac:dyDescent="0.25">
      <c r="A21" s="128"/>
      <c r="B21" s="418"/>
      <c r="C21" s="419"/>
      <c r="D21" s="420"/>
      <c r="E21" s="424" t="str">
        <f>VLOOKUP($L$2,'F4'!$C$17:$BD$56,54,FALSE)</f>
        <v xml:space="preserve">Alfi Nur Fuad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x14ac:dyDescent="0.25">
      <c r="A22" s="128"/>
      <c r="B22" s="418">
        <v>5</v>
      </c>
      <c r="C22" s="419" t="str">
        <f>INTRAKURIKULER!D13</f>
        <v>Sejarah</v>
      </c>
      <c r="D22" s="420" t="str">
        <f>IFERROR(VLOOKUP($L$2,NA!$C$8:$S$47,7,FALSE),"-")</f>
        <v>-</v>
      </c>
      <c r="E22" s="424" t="str">
        <f>VLOOKUP($L$2,'F5'!$C$17:$BD$56,53,FALSE)</f>
        <v xml:space="preserve">Alfi Nur Fuad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x14ac:dyDescent="0.25">
      <c r="A23" s="128"/>
      <c r="B23" s="418"/>
      <c r="C23" s="419"/>
      <c r="D23" s="420"/>
      <c r="E23" s="424" t="str">
        <f>VLOOKUP($L$2,'F5'!$C$17:$BD$56,54,FALSE)</f>
        <v xml:space="preserve">Alfi Nur Fuad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x14ac:dyDescent="0.25">
      <c r="A24" s="128"/>
      <c r="B24" s="418">
        <v>6</v>
      </c>
      <c r="C24" s="419" t="str">
        <f>INTRAKURIKULER!D14</f>
        <v>Seni Budaya</v>
      </c>
      <c r="D24" s="420" t="str">
        <f>IFERROR(VLOOKUP($L$2,NA!$C$8:$S$47,8,FALSE),"-")</f>
        <v>-</v>
      </c>
      <c r="E24" s="424" t="str">
        <f>VLOOKUP($L$2,'F6'!$C$17:$BD$56,53,FALSE)</f>
        <v xml:space="preserve">Alfi Nur Fuad menunjukkan pemahaman dalam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x14ac:dyDescent="0.25">
      <c r="A25" s="128"/>
      <c r="B25" s="418"/>
      <c r="C25" s="419"/>
      <c r="D25" s="420"/>
      <c r="E25" s="424" t="str">
        <f>VLOOKUP($L$2,'F6'!$C$17:$BD$56,54,FALSE)</f>
        <v xml:space="preserve">Alfi Nur Fuad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x14ac:dyDescent="0.25">
      <c r="A26" s="128"/>
      <c r="B26" s="418">
        <v>7</v>
      </c>
      <c r="C26" s="419" t="str">
        <f>INTRAKURIKULER!D15</f>
        <v>Muatan Lokal</v>
      </c>
      <c r="D26" s="420" t="str">
        <f>IFERROR(VLOOKUP($L$2,NA!$C$8:$S$47,9,FALSE),"-")</f>
        <v>-</v>
      </c>
      <c r="E26" s="424" t="str">
        <f>VLOOKUP($L$2,'F7'!$C$17:$BD$56,53,FALSE)</f>
        <v xml:space="preserve">Alfi Nur Fuad menunjukkan pemahaman dalam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x14ac:dyDescent="0.25">
      <c r="A27" s="128"/>
      <c r="B27" s="418"/>
      <c r="C27" s="419"/>
      <c r="D27" s="420"/>
      <c r="E27" s="424" t="str">
        <f>VLOOKUP($L$2,'F7'!$C$17:$BD$56,54,FALSE)</f>
        <v xml:space="preserve">Alfi Nur Fuad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x14ac:dyDescent="0.25">
      <c r="A29" s="128"/>
      <c r="B29" s="418">
        <v>8</v>
      </c>
      <c r="C29" s="419" t="str">
        <f>INTRAKURIKULER!D16</f>
        <v>Matematika</v>
      </c>
      <c r="D29" s="420" t="str">
        <f>IFERROR(VLOOKUP($L$2,NA!$C$8:$S$47,10,FALSE),"-")</f>
        <v>-</v>
      </c>
      <c r="E29" s="424" t="str">
        <f>VLOOKUP($L$2,'F8'!$C$17:$BD$56,53,FALSE)</f>
        <v xml:space="preserve">Alfi Nur Fuad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x14ac:dyDescent="0.25">
      <c r="A30" s="128"/>
      <c r="B30" s="418"/>
      <c r="C30" s="419"/>
      <c r="D30" s="420"/>
      <c r="E30" s="424" t="str">
        <f>VLOOKUP($L$2,'F8'!$C$17:$BD$56,54,FALSE)</f>
        <v xml:space="preserve">Alfi Nur Fuad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x14ac:dyDescent="0.25">
      <c r="A31" s="128"/>
      <c r="B31" s="418">
        <v>9</v>
      </c>
      <c r="C31" s="419" t="str">
        <f>INTRAKURIKULER!D17</f>
        <v>Bahasa Inggris</v>
      </c>
      <c r="D31" s="420" t="str">
        <f>IFERROR(VLOOKUP($L$2,NA!$C$8:$S$47,11,FALSE),"-")</f>
        <v>-</v>
      </c>
      <c r="E31" s="424" t="str">
        <f>VLOOKUP($L$2,'F9'!$C$17:$BD$56,53,FALSE)</f>
        <v xml:space="preserve">Alfi Nur Fuad menunjukkan pemahaman dalam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x14ac:dyDescent="0.25">
      <c r="A32" s="128"/>
      <c r="B32" s="418"/>
      <c r="C32" s="419"/>
      <c r="D32" s="420"/>
      <c r="E32" s="424" t="str">
        <f>VLOOKUP($L$2,'F9'!$C$17:$BD$56,54,FALSE)</f>
        <v xml:space="preserve">Alfi Nur Fuad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x14ac:dyDescent="0.25">
      <c r="A33" s="128"/>
      <c r="B33" s="418">
        <v>10</v>
      </c>
      <c r="C33" s="419" t="str">
        <f>INTRAKURIKULER!D18</f>
        <v>Informatika</v>
      </c>
      <c r="D33" s="420">
        <f>IFERROR(VLOOKUP($L$2,NA!$C$8:$S$47,12,FALSE),"-")</f>
        <v>80</v>
      </c>
      <c r="E33" s="424" t="str">
        <f>VLOOKUP($L$2,'F10'!$C$17:$BD$56,53,FALSE)</f>
        <v xml:space="preserve">Alfi Nur Fuad menunjukkan pemahaman dalam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x14ac:dyDescent="0.25">
      <c r="A34" s="128"/>
      <c r="B34" s="418"/>
      <c r="C34" s="419"/>
      <c r="D34" s="420"/>
      <c r="E34" s="424" t="str">
        <f>VLOOKUP($L$2,'F10'!$C$17:$BD$56,54,FALSE)</f>
        <v xml:space="preserve">Alfi Nur Fuad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x14ac:dyDescent="0.25">
      <c r="A35" s="128"/>
      <c r="B35" s="418">
        <v>11</v>
      </c>
      <c r="C35" s="419" t="str">
        <f>INTRAKURIKULER!D19</f>
        <v>Projek Ilmu Pengetahuan Alam dan Sosial</v>
      </c>
      <c r="D35" s="420" t="str">
        <f>IFERROR(VLOOKUP($L$2,NA!$C$8:$S$47,13,FALSE),"-")</f>
        <v>-</v>
      </c>
      <c r="E35" s="424" t="str">
        <f>VLOOKUP($L$2,'F11'!$C$17:$BD$56,53,FALSE)</f>
        <v xml:space="preserve">Alfi Nur Fuad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x14ac:dyDescent="0.25">
      <c r="A36" s="128"/>
      <c r="B36" s="418"/>
      <c r="C36" s="419"/>
      <c r="D36" s="420"/>
      <c r="E36" s="424" t="str">
        <f>VLOOKUP($L$2,'F11'!$C$17:$BD$56,54,FALSE)</f>
        <v xml:space="preserve">Alfi Nur Fuad membutuhkan bimbingan dalam </v>
      </c>
      <c r="F36" s="424"/>
      <c r="G36" s="424"/>
      <c r="H36" s="424"/>
      <c r="I36" s="424"/>
      <c r="J36" s="424"/>
      <c r="K36" s="424"/>
      <c r="L36" s="128"/>
      <c r="M36" s="132"/>
      <c r="N36" s="132"/>
      <c r="O36" s="132"/>
      <c r="P36" s="132"/>
      <c r="Q36" s="132"/>
      <c r="R36" s="132"/>
      <c r="S36" s="132"/>
      <c r="T36" s="132"/>
      <c r="U36" s="132"/>
      <c r="V36" s="132"/>
      <c r="W36" s="132"/>
    </row>
    <row r="37" spans="1:23" ht="45.75" customHeight="1" x14ac:dyDescent="0.25">
      <c r="A37" s="9"/>
      <c r="B37" s="418">
        <v>12</v>
      </c>
      <c r="C37" s="419" t="str">
        <f>INTRAKURIKULER!D20</f>
        <v>Dasar-dasar Program Keahlian</v>
      </c>
      <c r="D37" s="420" t="str">
        <f>IFERROR(VLOOKUP($L$2,NA!$C$8:$S$47,14,FALSE),"-")</f>
        <v>-</v>
      </c>
      <c r="E37" s="424" t="str">
        <f>VLOOKUP($L$2,'F12'!$C$17:$BD$56,53,FALSE)</f>
        <v xml:space="preserve">Alfi Nur Fuad menunjukkan pemahaman dalam </v>
      </c>
      <c r="F37" s="424"/>
      <c r="G37" s="424"/>
      <c r="H37" s="424"/>
      <c r="I37" s="424"/>
      <c r="J37" s="424"/>
      <c r="K37" s="424"/>
      <c r="L37" s="9"/>
      <c r="M37" s="103"/>
      <c r="N37" s="103"/>
      <c r="O37" s="103"/>
      <c r="P37" s="103"/>
      <c r="Q37" s="103"/>
      <c r="R37" s="103"/>
      <c r="S37" s="103"/>
      <c r="T37" s="103"/>
      <c r="U37" s="103"/>
      <c r="V37" s="103"/>
      <c r="W37" s="103"/>
    </row>
    <row r="38" spans="1:23" ht="45.75" customHeight="1" x14ac:dyDescent="0.25">
      <c r="A38" s="9"/>
      <c r="B38" s="418"/>
      <c r="C38" s="419"/>
      <c r="D38" s="420"/>
      <c r="E38" s="424" t="str">
        <f>VLOOKUP($L$2,'F12'!$C$17:$BD$56,54,FALSE)</f>
        <v xml:space="preserve">Alfi Nur Fuad membutuhkan bimbingan dalam </v>
      </c>
      <c r="F38" s="424"/>
      <c r="G38" s="424"/>
      <c r="H38" s="424"/>
      <c r="I38" s="424"/>
      <c r="J38" s="424"/>
      <c r="K38" s="424"/>
      <c r="L38" s="9"/>
      <c r="M38" s="103"/>
      <c r="N38" s="103"/>
      <c r="O38" s="103"/>
      <c r="P38" s="103"/>
      <c r="Q38" s="103"/>
      <c r="R38" s="103"/>
      <c r="S38" s="103"/>
      <c r="T38" s="103"/>
      <c r="U38" s="103"/>
      <c r="V38" s="103"/>
      <c r="W38" s="103"/>
    </row>
    <row r="39" spans="1:23" ht="225.75" customHeight="1" x14ac:dyDescent="0.2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2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2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25">
      <c r="A42" s="134"/>
      <c r="B42" s="129" t="s">
        <v>4</v>
      </c>
      <c r="C42" s="129" t="s">
        <v>230</v>
      </c>
      <c r="D42" s="430" t="s">
        <v>231</v>
      </c>
      <c r="E42" s="431"/>
      <c r="F42" s="431"/>
      <c r="G42" s="431"/>
      <c r="H42" s="431"/>
      <c r="I42" s="431"/>
      <c r="J42" s="431"/>
      <c r="K42" s="432"/>
      <c r="L42" s="134"/>
      <c r="M42" s="135"/>
      <c r="N42" s="135"/>
      <c r="O42" s="135"/>
      <c r="P42" s="135"/>
      <c r="Q42" s="135"/>
      <c r="R42" s="135"/>
      <c r="S42" s="135"/>
      <c r="T42" s="135"/>
      <c r="U42" s="135"/>
      <c r="V42" s="135"/>
      <c r="W42" s="135"/>
    </row>
    <row r="43" spans="1:23" s="140" customFormat="1" ht="32.25" customHeight="1" x14ac:dyDescent="0.25">
      <c r="A43" s="137"/>
      <c r="B43" s="305">
        <v>1</v>
      </c>
      <c r="C43" s="138">
        <f>IFERROR(VLOOKUP($L$2,NEKS!$C$11:$N$50,3,FALSE),"-")</f>
        <v>0</v>
      </c>
      <c r="D43" s="433">
        <f>VLOOKUP($L$2,NEKS!$C$11:$N$50,4,FALSE)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x14ac:dyDescent="0.25">
      <c r="A44" s="137"/>
      <c r="B44" s="305">
        <v>2</v>
      </c>
      <c r="C44" s="138">
        <f>IFERROR(VLOOKUP($L$2,NEKS!$C$11:$N$50,5,FALSE),"-")</f>
        <v>0</v>
      </c>
      <c r="D44" s="433">
        <f>VLOOKUP($L$2,NEKS!$C$11:$N$50,6,FALSE)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x14ac:dyDescent="0.25">
      <c r="A45" s="137"/>
      <c r="B45" s="305">
        <v>3</v>
      </c>
      <c r="C45" s="138">
        <f>IFERROR(VLOOKUP($L$2,NEKS!$C$11:$N$50,7,FALSE),"-")</f>
        <v>0</v>
      </c>
      <c r="D45" s="433">
        <f>VLOOKUP($L$2,NEKS!$C$11:$N$50,8,FALSE)</f>
        <v>0</v>
      </c>
      <c r="E45" s="434"/>
      <c r="F45" s="434"/>
      <c r="G45" s="434"/>
      <c r="H45" s="434"/>
      <c r="I45" s="434"/>
      <c r="J45" s="434"/>
      <c r="K45" s="435"/>
      <c r="L45" s="137"/>
      <c r="M45" s="139"/>
      <c r="N45" s="139"/>
      <c r="O45" s="139"/>
      <c r="P45" s="139"/>
      <c r="Q45" s="139"/>
      <c r="R45" s="139"/>
      <c r="S45" s="139"/>
      <c r="T45" s="139"/>
      <c r="U45" s="139"/>
      <c r="V45" s="139"/>
      <c r="W45" s="139"/>
    </row>
    <row r="46" spans="1:23" s="140" customFormat="1" ht="32.25" customHeight="1" x14ac:dyDescent="0.25">
      <c r="A46" s="137"/>
      <c r="B46" s="305">
        <v>4</v>
      </c>
      <c r="C46" s="138">
        <f>IFERROR(VLOOKUP($L$2,NEKS!$C$11:$N$50,9,FALSE),"-")</f>
        <v>0</v>
      </c>
      <c r="D46" s="433">
        <f>VLOOKUP($L$2,NEKS!$C$11:$N$50,10,FALSE)</f>
        <v>0</v>
      </c>
      <c r="E46" s="434"/>
      <c r="F46" s="434"/>
      <c r="G46" s="434"/>
      <c r="H46" s="434"/>
      <c r="I46" s="434"/>
      <c r="J46" s="434"/>
      <c r="K46" s="435"/>
      <c r="L46" s="137"/>
      <c r="M46" s="139"/>
      <c r="N46" s="139"/>
      <c r="O46" s="139"/>
      <c r="P46" s="139"/>
      <c r="Q46" s="139"/>
      <c r="R46" s="139"/>
      <c r="S46" s="139"/>
      <c r="T46" s="139"/>
      <c r="U46" s="139"/>
      <c r="V46" s="139"/>
      <c r="W46" s="139"/>
    </row>
    <row r="47" spans="1:23" s="140" customFormat="1" ht="32.25" customHeight="1" x14ac:dyDescent="0.25">
      <c r="A47" s="137"/>
      <c r="B47" s="305">
        <v>5</v>
      </c>
      <c r="C47" s="138">
        <f>IFERROR(VLOOKUP($L$2,NEKS!$C$11:$N$50,11,FALSE),"-")</f>
        <v>0</v>
      </c>
      <c r="D47" s="433">
        <f>VLOOKUP($L$2,NEKS!$C$11:$N$50,12,FALSE)</f>
        <v>0</v>
      </c>
      <c r="E47" s="434"/>
      <c r="F47" s="434"/>
      <c r="G47" s="434"/>
      <c r="H47" s="434"/>
      <c r="I47" s="434"/>
      <c r="J47" s="434"/>
      <c r="K47" s="435"/>
      <c r="L47" s="137"/>
      <c r="M47" s="139"/>
      <c r="N47" s="139"/>
      <c r="O47" s="139"/>
      <c r="P47" s="139"/>
      <c r="Q47" s="139"/>
      <c r="R47" s="139"/>
      <c r="S47" s="139"/>
      <c r="T47" s="139"/>
      <c r="U47" s="139"/>
      <c r="V47" s="139"/>
      <c r="W47" s="139"/>
    </row>
    <row r="48" spans="1:23" ht="29.25" customHeight="1" x14ac:dyDescent="0.2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25">
      <c r="A49" s="128"/>
      <c r="B49" s="128"/>
      <c r="C49" s="426" t="s">
        <v>232</v>
      </c>
      <c r="D49" s="427"/>
      <c r="E49" s="428"/>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2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2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25">
      <c r="A53" s="9"/>
      <c r="B53" s="9"/>
      <c r="C53" s="142"/>
      <c r="D53" s="142"/>
      <c r="E53" s="142"/>
      <c r="F53" s="142"/>
      <c r="G53" s="142"/>
      <c r="H53" s="425" t="str">
        <f>'DATA SEKOLAH'!D23</f>
        <v>Gadingrejo, 13 Juni 2025</v>
      </c>
      <c r="I53" s="425"/>
      <c r="J53" s="425"/>
      <c r="K53" s="425"/>
      <c r="L53" s="9"/>
      <c r="M53" s="103"/>
      <c r="N53" s="103"/>
      <c r="O53" s="103"/>
      <c r="P53" s="103"/>
      <c r="Q53" s="103"/>
      <c r="R53" s="103"/>
      <c r="S53" s="103"/>
      <c r="T53" s="103"/>
      <c r="U53" s="103"/>
      <c r="V53" s="103"/>
      <c r="W53" s="103"/>
    </row>
    <row r="54" spans="1:23" x14ac:dyDescent="0.25">
      <c r="A54" s="9"/>
      <c r="B54" s="9"/>
      <c r="C54" s="143" t="s">
        <v>237</v>
      </c>
      <c r="D54" s="142"/>
      <c r="E54" s="142"/>
      <c r="F54" s="142"/>
      <c r="G54" s="142"/>
      <c r="H54" s="425" t="str">
        <f>"Wali Kelas "&amp;[4]IDENTITAS!D19</f>
        <v xml:space="preserve">Wali Kelas </v>
      </c>
      <c r="I54" s="425"/>
      <c r="J54" s="425"/>
      <c r="K54" s="425"/>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2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25">
      <c r="A59" s="9"/>
      <c r="B59" s="9"/>
      <c r="C59" s="142" t="s">
        <v>238</v>
      </c>
      <c r="D59" s="142"/>
      <c r="E59" s="142"/>
      <c r="F59" s="142"/>
      <c r="G59" s="142"/>
      <c r="H59" s="425" t="str">
        <f>'DATA SEKOLAH'!D17</f>
        <v>Romanti, S.Pd.</v>
      </c>
      <c r="I59" s="425"/>
      <c r="J59" s="425"/>
      <c r="K59" s="425"/>
      <c r="L59" s="9"/>
      <c r="M59" s="103"/>
      <c r="N59" s="103"/>
      <c r="O59" s="103"/>
      <c r="P59" s="103"/>
      <c r="Q59" s="103"/>
      <c r="R59" s="103"/>
      <c r="S59" s="103"/>
      <c r="T59" s="103"/>
      <c r="U59" s="103"/>
      <c r="V59" s="103"/>
      <c r="W59" s="103"/>
    </row>
    <row r="60" spans="1:23" x14ac:dyDescent="0.25">
      <c r="A60" s="9"/>
      <c r="B60" s="9"/>
      <c r="C60" s="142"/>
      <c r="D60" s="142"/>
      <c r="E60" s="142"/>
      <c r="F60" s="142"/>
      <c r="G60" s="142"/>
      <c r="H60" s="425" t="str">
        <f>"NIP. "&amp;'DATA SEKOLAH'!D18</f>
        <v>NIP. -</v>
      </c>
      <c r="I60" s="425"/>
      <c r="J60" s="425"/>
      <c r="K60" s="425"/>
      <c r="L60" s="9"/>
      <c r="M60" s="103"/>
      <c r="N60" s="103"/>
      <c r="O60" s="103"/>
      <c r="P60" s="103"/>
      <c r="Q60" s="103"/>
      <c r="R60" s="103"/>
      <c r="S60" s="103"/>
      <c r="T60" s="103"/>
      <c r="U60" s="103"/>
      <c r="V60" s="103"/>
      <c r="W60" s="103"/>
    </row>
    <row r="61" spans="1:23" x14ac:dyDescent="0.25">
      <c r="A61" s="9"/>
      <c r="B61" s="9"/>
      <c r="C61" s="142"/>
      <c r="D61" s="142"/>
      <c r="E61" s="429" t="s">
        <v>239</v>
      </c>
      <c r="F61" s="429"/>
      <c r="G61" s="429"/>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425" t="s">
        <v>240</v>
      </c>
      <c r="F62" s="425"/>
      <c r="G62" s="425"/>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25">
      <c r="A67" s="9"/>
      <c r="B67" s="9"/>
      <c r="C67" s="142"/>
      <c r="D67" s="142"/>
      <c r="E67" s="425" t="str">
        <f>'DATA SEKOLAH'!D15</f>
        <v>Imam Syafe'I, M.Pd.</v>
      </c>
      <c r="F67" s="425"/>
      <c r="G67" s="425"/>
      <c r="H67" s="142"/>
      <c r="I67" s="142"/>
      <c r="J67" s="142"/>
      <c r="K67" s="142"/>
      <c r="L67" s="9"/>
      <c r="M67" s="103"/>
      <c r="N67" s="103"/>
      <c r="O67" s="103"/>
      <c r="P67" s="103"/>
      <c r="Q67" s="103"/>
      <c r="R67" s="103"/>
      <c r="S67" s="103"/>
      <c r="T67" s="103"/>
      <c r="U67" s="103"/>
      <c r="V67" s="103"/>
      <c r="W67" s="103"/>
    </row>
    <row r="68" spans="1:23" x14ac:dyDescent="0.25">
      <c r="A68" s="9"/>
      <c r="B68" s="9"/>
      <c r="C68" s="142"/>
      <c r="D68" s="142"/>
      <c r="E68" s="425" t="str">
        <f>"NIP. "&amp;'DATA SEKOLAH'!D16</f>
        <v>NIP. -</v>
      </c>
      <c r="F68" s="425"/>
      <c r="G68" s="425"/>
      <c r="H68" s="142"/>
      <c r="I68" s="142"/>
      <c r="J68" s="142"/>
      <c r="K68" s="142"/>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2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U57"/>
  <sheetViews>
    <sheetView workbookViewId="0">
      <pane ySplit="8" topLeftCell="A9" activePane="bottomLeft" state="frozen"/>
      <selection pane="bottomLeft"/>
    </sheetView>
  </sheetViews>
  <sheetFormatPr defaultRowHeight="15" x14ac:dyDescent="0.25"/>
  <cols>
    <col min="1" max="1" width="5.140625" customWidth="1"/>
    <col min="2" max="2" width="10.140625" customWidth="1"/>
    <col min="3" max="3" width="25.42578125" bestFit="1" customWidth="1"/>
    <col min="4" max="21" width="10" customWidth="1"/>
  </cols>
  <sheetData>
    <row r="1" spans="1:21" ht="45" customHeight="1" x14ac:dyDescent="0.25"/>
    <row r="2" spans="1:21" ht="18.75" x14ac:dyDescent="0.3">
      <c r="A2" s="436" t="s">
        <v>370</v>
      </c>
      <c r="B2" s="436"/>
      <c r="C2" s="436"/>
      <c r="D2" s="436"/>
      <c r="E2" s="436"/>
      <c r="F2" s="436"/>
      <c r="G2" s="436"/>
      <c r="H2" s="436"/>
      <c r="I2" s="436"/>
      <c r="J2" s="436"/>
      <c r="K2" s="436"/>
      <c r="L2" s="436"/>
      <c r="M2" s="436"/>
      <c r="N2" s="436"/>
      <c r="O2" s="436"/>
      <c r="P2" s="436"/>
      <c r="Q2" s="436"/>
      <c r="R2" s="436"/>
      <c r="S2" s="436"/>
      <c r="T2" s="436"/>
      <c r="U2" s="436"/>
    </row>
    <row r="3" spans="1:21" ht="18.75" x14ac:dyDescent="0.3">
      <c r="A3" s="436" t="str">
        <f>UPPER("KELAS X TSM SEMESTER "&amp;'DATA SEKOLAH'!D21&amp;" SMK YAPEMA GADINGREJO")</f>
        <v>KELAS X TSM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75" x14ac:dyDescent="0.3">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x14ac:dyDescent="0.25">
      <c r="A5" s="315"/>
      <c r="B5" s="315"/>
      <c r="C5" s="315"/>
      <c r="D5" s="315"/>
      <c r="E5" s="315"/>
      <c r="F5" s="315"/>
      <c r="G5" s="315"/>
      <c r="H5" s="315"/>
      <c r="I5" s="315"/>
      <c r="J5" s="315"/>
      <c r="K5" s="315"/>
      <c r="L5" s="315"/>
      <c r="M5" s="315"/>
      <c r="N5" s="315"/>
      <c r="O5" s="315"/>
      <c r="P5" s="315"/>
      <c r="Q5" s="315"/>
      <c r="R5" s="315"/>
      <c r="S5" s="315"/>
      <c r="T5" s="315"/>
      <c r="U5" s="315"/>
    </row>
    <row r="6" spans="1:21" x14ac:dyDescent="0.25">
      <c r="A6" s="324"/>
      <c r="B6" s="324"/>
      <c r="C6" s="324"/>
      <c r="D6" s="437" t="s">
        <v>371</v>
      </c>
      <c r="E6" s="437"/>
      <c r="F6" s="437"/>
      <c r="G6" s="437"/>
      <c r="H6" s="437"/>
      <c r="I6" s="437"/>
      <c r="J6" s="437"/>
      <c r="K6" s="437"/>
      <c r="L6" s="437"/>
      <c r="M6" s="437"/>
      <c r="N6" s="437"/>
      <c r="O6" s="437"/>
      <c r="P6" s="438" t="s">
        <v>372</v>
      </c>
      <c r="Q6" s="438" t="s">
        <v>373</v>
      </c>
      <c r="R6" s="438" t="s">
        <v>374</v>
      </c>
      <c r="S6" s="437" t="s">
        <v>266</v>
      </c>
      <c r="T6" s="437"/>
      <c r="U6" s="437"/>
    </row>
    <row r="7" spans="1:21" x14ac:dyDescent="0.25">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375</v>
      </c>
    </row>
    <row r="8" spans="1:21" ht="66" customHeight="1" x14ac:dyDescent="0.25">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x14ac:dyDescent="0.25">
      <c r="A9" s="444" t="s">
        <v>376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x14ac:dyDescent="0.25">
      <c r="A10" s="318">
        <v>1</v>
      </c>
      <c r="B10" s="317">
        <f>IF('DATA SISWA'!D10=0,"",'DATA SISWA'!D10)</f>
        <v>24021001</v>
      </c>
      <c r="C10" s="317" t="str">
        <f>IF('DATA SISWA'!F10=0,"",'DATA SISWA'!F10)</f>
        <v>Alfi Nur Fuad</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f>'S10'!S16</f>
        <v>80</v>
      </c>
      <c r="N10" s="326" t="str">
        <f>'S11'!S16</f>
        <v>-</v>
      </c>
      <c r="O10" s="326" t="str">
        <f>'S12'!S16</f>
        <v>-</v>
      </c>
      <c r="P10" s="327">
        <f>SUM(D10:O10)</f>
        <v>80</v>
      </c>
      <c r="Q10" s="328">
        <f>IFERROR(AVERAGE(D10:O10),"")</f>
        <v>80</v>
      </c>
      <c r="R10" s="329">
        <f t="shared" ref="R10:R49" si="1">IFERROR(RANK(P10,$Q$10:$Q$49,0),"")</f>
        <v>9</v>
      </c>
      <c r="S10" s="329">
        <f>'DATA SISWA'!AO10</f>
        <v>0</v>
      </c>
      <c r="T10" s="329">
        <f>'DATA SISWA'!AP10</f>
        <v>0</v>
      </c>
      <c r="U10" s="329">
        <f>'DATA SISWA'!AQ10</f>
        <v>0</v>
      </c>
    </row>
    <row r="11" spans="1:21" x14ac:dyDescent="0.25">
      <c r="A11" s="318">
        <v>2</v>
      </c>
      <c r="B11" s="317">
        <f>IF('DATA SISWA'!D11=0,"",'DATA SISWA'!D11)</f>
        <v>24021002</v>
      </c>
      <c r="C11" s="317" t="str">
        <f>IF('DATA SISWA'!F11=0,"",'DATA SISWA'!F11)</f>
        <v>ARDIAN SAPUTRA</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f>'S10'!S17</f>
        <v>80</v>
      </c>
      <c r="N11" s="326" t="str">
        <f>'S11'!S17</f>
        <v>-</v>
      </c>
      <c r="O11" s="326" t="str">
        <f>'S12'!S17</f>
        <v>-</v>
      </c>
      <c r="P11" s="327">
        <f t="shared" ref="P11:P49" si="2">SUM(D11:O11)</f>
        <v>80</v>
      </c>
      <c r="Q11" s="328">
        <f t="shared" ref="Q11:Q49" si="3">IFERROR(AVERAGE(D11:O11),"")</f>
        <v>80</v>
      </c>
      <c r="R11" s="329">
        <f t="shared" si="1"/>
        <v>9</v>
      </c>
      <c r="S11" s="329">
        <f>'DATA SISWA'!AO11</f>
        <v>0</v>
      </c>
      <c r="T11" s="329">
        <f>'DATA SISWA'!AP11</f>
        <v>0</v>
      </c>
      <c r="U11" s="329">
        <f>'DATA SISWA'!AQ11</f>
        <v>0</v>
      </c>
    </row>
    <row r="12" spans="1:21" x14ac:dyDescent="0.25">
      <c r="A12" s="318">
        <v>3</v>
      </c>
      <c r="B12" s="317">
        <f>IF('DATA SISWA'!D12=0,"",'DATA SISWA'!D12)</f>
        <v>24021003</v>
      </c>
      <c r="C12" s="317" t="str">
        <f>IF('DATA SISWA'!F12=0,"",'DATA SISWA'!F12)</f>
        <v>ARGA CELSA SAPUTRA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f>'S10'!S18</f>
        <v>81</v>
      </c>
      <c r="N12" s="326" t="str">
        <f>'S11'!S18</f>
        <v>-</v>
      </c>
      <c r="O12" s="326" t="str">
        <f>'S12'!S18</f>
        <v>-</v>
      </c>
      <c r="P12" s="327">
        <f t="shared" si="2"/>
        <v>81</v>
      </c>
      <c r="Q12" s="328">
        <f t="shared" si="3"/>
        <v>81</v>
      </c>
      <c r="R12" s="329">
        <f t="shared" si="1"/>
        <v>6</v>
      </c>
      <c r="S12" s="329">
        <f>'DATA SISWA'!AO12</f>
        <v>0</v>
      </c>
      <c r="T12" s="329">
        <f>'DATA SISWA'!AP12</f>
        <v>0</v>
      </c>
      <c r="U12" s="329">
        <f>'DATA SISWA'!AQ12</f>
        <v>0</v>
      </c>
    </row>
    <row r="13" spans="1:21" x14ac:dyDescent="0.25">
      <c r="A13" s="318">
        <v>4</v>
      </c>
      <c r="B13" s="317">
        <f>IF('DATA SISWA'!D13=0,"",'DATA SISWA'!D13)</f>
        <v>24021004</v>
      </c>
      <c r="C13" s="317" t="str">
        <f>IF('DATA SISWA'!F13=0,"",'DATA SISWA'!F13)</f>
        <v>ARIF SUBHIANSYAH</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f>'S10'!S19</f>
        <v>75</v>
      </c>
      <c r="N13" s="326" t="str">
        <f>'S11'!S19</f>
        <v>-</v>
      </c>
      <c r="O13" s="326" t="str">
        <f>'S12'!S19</f>
        <v>-</v>
      </c>
      <c r="P13" s="327">
        <f t="shared" si="2"/>
        <v>75</v>
      </c>
      <c r="Q13" s="328">
        <f t="shared" si="3"/>
        <v>75</v>
      </c>
      <c r="R13" s="329">
        <f t="shared" si="1"/>
        <v>29</v>
      </c>
      <c r="S13" s="329">
        <f>'DATA SISWA'!AO13</f>
        <v>0</v>
      </c>
      <c r="T13" s="329">
        <f>'DATA SISWA'!AP13</f>
        <v>0</v>
      </c>
      <c r="U13" s="329">
        <f>'DATA SISWA'!AQ13</f>
        <v>0</v>
      </c>
    </row>
    <row r="14" spans="1:21" x14ac:dyDescent="0.25">
      <c r="A14" s="318">
        <v>5</v>
      </c>
      <c r="B14" s="317">
        <f>IF('DATA SISWA'!D14=0,"",'DATA SISWA'!D14)</f>
        <v>24021006</v>
      </c>
      <c r="C14" s="317" t="str">
        <f>IF('DATA SISWA'!F14=0,"",'DATA SISWA'!F14)</f>
        <v>ASMAH WATI</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f>'S10'!S20</f>
        <v>83</v>
      </c>
      <c r="N14" s="326" t="str">
        <f>'S11'!S20</f>
        <v>-</v>
      </c>
      <c r="O14" s="326" t="str">
        <f>'S12'!S20</f>
        <v>-</v>
      </c>
      <c r="P14" s="327">
        <f t="shared" si="2"/>
        <v>83</v>
      </c>
      <c r="Q14" s="328">
        <f t="shared" si="3"/>
        <v>83</v>
      </c>
      <c r="R14" s="329">
        <f t="shared" si="1"/>
        <v>1</v>
      </c>
      <c r="S14" s="329">
        <f>'DATA SISWA'!AO14</f>
        <v>0</v>
      </c>
      <c r="T14" s="329">
        <f>'DATA SISWA'!AP14</f>
        <v>0</v>
      </c>
      <c r="U14" s="329">
        <f>'DATA SISWA'!AQ14</f>
        <v>0</v>
      </c>
    </row>
    <row r="15" spans="1:21" x14ac:dyDescent="0.25">
      <c r="A15" s="318">
        <v>6</v>
      </c>
      <c r="B15" s="317">
        <f>IF('DATA SISWA'!D15=0,"",'DATA SISWA'!D15)</f>
        <v>24021007</v>
      </c>
      <c r="C15" s="317" t="str">
        <f>IF('DATA SISWA'!F15=0,"",'DATA SISWA'!F15)</f>
        <v>BENNY ALFARIZI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f>'S10'!S21</f>
        <v>75</v>
      </c>
      <c r="N15" s="326" t="str">
        <f>'S11'!S21</f>
        <v>-</v>
      </c>
      <c r="O15" s="326" t="str">
        <f>'S12'!S21</f>
        <v>-</v>
      </c>
      <c r="P15" s="327">
        <f t="shared" si="2"/>
        <v>75</v>
      </c>
      <c r="Q15" s="328">
        <f t="shared" si="3"/>
        <v>75</v>
      </c>
      <c r="R15" s="329">
        <f t="shared" si="1"/>
        <v>29</v>
      </c>
      <c r="S15" s="329">
        <f>'DATA SISWA'!AO15</f>
        <v>0</v>
      </c>
      <c r="T15" s="329">
        <f>'DATA SISWA'!AP15</f>
        <v>0</v>
      </c>
      <c r="U15" s="329">
        <f>'DATA SISWA'!AQ15</f>
        <v>0</v>
      </c>
    </row>
    <row r="16" spans="1:21" x14ac:dyDescent="0.25">
      <c r="A16" s="318">
        <v>7</v>
      </c>
      <c r="B16" s="317">
        <f>IF('DATA SISWA'!D16=0,"",'DATA SISWA'!D16)</f>
        <v>24021009</v>
      </c>
      <c r="C16" s="317" t="str">
        <f>IF('DATA SISWA'!F16=0,"",'DATA SISWA'!F16)</f>
        <v>DIMAS DONI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f>'S10'!S22</f>
        <v>81</v>
      </c>
      <c r="N16" s="326" t="str">
        <f>'S11'!S22</f>
        <v>-</v>
      </c>
      <c r="O16" s="326" t="str">
        <f>'S12'!S22</f>
        <v>-</v>
      </c>
      <c r="P16" s="327">
        <f t="shared" si="2"/>
        <v>81</v>
      </c>
      <c r="Q16" s="328">
        <f t="shared" si="3"/>
        <v>81</v>
      </c>
      <c r="R16" s="329">
        <f t="shared" si="1"/>
        <v>6</v>
      </c>
      <c r="S16" s="329">
        <f>'DATA SISWA'!AO16</f>
        <v>0</v>
      </c>
      <c r="T16" s="329">
        <f>'DATA SISWA'!AP16</f>
        <v>0</v>
      </c>
      <c r="U16" s="329">
        <f>'DATA SISWA'!AQ16</f>
        <v>0</v>
      </c>
    </row>
    <row r="17" spans="1:21" x14ac:dyDescent="0.25">
      <c r="A17" s="318">
        <v>8</v>
      </c>
      <c r="B17" s="317">
        <f>IF('DATA SISWA'!D17=0,"",'DATA SISWA'!D17)</f>
        <v>24021010</v>
      </c>
      <c r="C17" s="317" t="str">
        <f>IF('DATA SISWA'!F17=0,"",'DATA SISWA'!F17)</f>
        <v>FERDI ANDRIANSAH</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f>'S10'!S23</f>
        <v>82</v>
      </c>
      <c r="N17" s="326" t="str">
        <f>'S11'!S23</f>
        <v>-</v>
      </c>
      <c r="O17" s="326" t="str">
        <f>'S12'!S23</f>
        <v>-</v>
      </c>
      <c r="P17" s="327">
        <f t="shared" si="2"/>
        <v>82</v>
      </c>
      <c r="Q17" s="328">
        <f t="shared" si="3"/>
        <v>82</v>
      </c>
      <c r="R17" s="329">
        <f t="shared" si="1"/>
        <v>2</v>
      </c>
      <c r="S17" s="329">
        <f>'DATA SISWA'!AO17</f>
        <v>0</v>
      </c>
      <c r="T17" s="329">
        <f>'DATA SISWA'!AP17</f>
        <v>0</v>
      </c>
      <c r="U17" s="329">
        <f>'DATA SISWA'!AQ17</f>
        <v>0</v>
      </c>
    </row>
    <row r="18" spans="1:21" x14ac:dyDescent="0.25">
      <c r="A18" s="318">
        <v>9</v>
      </c>
      <c r="B18" s="317">
        <f>IF('DATA SISWA'!D18=0,"",'DATA SISWA'!D18)</f>
        <v>24021040</v>
      </c>
      <c r="C18" s="317" t="str">
        <f>IF('DATA SISWA'!F18=0,"",'DATA SISWA'!F18)</f>
        <v>Galih Saputra</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f>'S10'!S24</f>
        <v>76</v>
      </c>
      <c r="N18" s="326" t="str">
        <f>'S11'!S24</f>
        <v>-</v>
      </c>
      <c r="O18" s="326" t="str">
        <f>'S12'!S24</f>
        <v>-</v>
      </c>
      <c r="P18" s="327">
        <f t="shared" si="2"/>
        <v>76</v>
      </c>
      <c r="Q18" s="328">
        <f t="shared" si="3"/>
        <v>76</v>
      </c>
      <c r="R18" s="329">
        <f t="shared" si="1"/>
        <v>28</v>
      </c>
      <c r="S18" s="329">
        <f>'DATA SISWA'!AO18</f>
        <v>0</v>
      </c>
      <c r="T18" s="329">
        <f>'DATA SISWA'!AP18</f>
        <v>0</v>
      </c>
      <c r="U18" s="329">
        <f>'DATA SISWA'!AQ18</f>
        <v>0</v>
      </c>
    </row>
    <row r="19" spans="1:21" x14ac:dyDescent="0.25">
      <c r="A19" s="318">
        <v>10</v>
      </c>
      <c r="B19" s="317">
        <f>IF('DATA SISWA'!D19=0,"",'DATA SISWA'!D19)</f>
        <v>24021012</v>
      </c>
      <c r="C19" s="317" t="str">
        <f>IF('DATA SISWA'!F19=0,"",'DATA SISWA'!F19)</f>
        <v>HERIOS DWI PRAYOGA</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f>'S10'!S25</f>
        <v>80</v>
      </c>
      <c r="N19" s="326" t="str">
        <f>'S11'!S25</f>
        <v>-</v>
      </c>
      <c r="O19" s="326" t="str">
        <f>'S12'!S25</f>
        <v>-</v>
      </c>
      <c r="P19" s="327">
        <f t="shared" si="2"/>
        <v>80</v>
      </c>
      <c r="Q19" s="328">
        <f t="shared" si="3"/>
        <v>80</v>
      </c>
      <c r="R19" s="329">
        <f t="shared" si="1"/>
        <v>9</v>
      </c>
      <c r="S19" s="329">
        <f>'DATA SISWA'!AO19</f>
        <v>0</v>
      </c>
      <c r="T19" s="329">
        <f>'DATA SISWA'!AP19</f>
        <v>0</v>
      </c>
      <c r="U19" s="329">
        <f>'DATA SISWA'!AQ19</f>
        <v>0</v>
      </c>
    </row>
    <row r="20" spans="1:21" x14ac:dyDescent="0.25">
      <c r="A20" s="318">
        <v>11</v>
      </c>
      <c r="B20" s="317">
        <f>IF('DATA SISWA'!D20=0,"",'DATA SISWA'!D20)</f>
        <v>24021013</v>
      </c>
      <c r="C20" s="317" t="str">
        <f>IF('DATA SISWA'!F20=0,"",'DATA SISWA'!F20)</f>
        <v>HIZQI IQBAL WIJAYA</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f>'S10'!S26</f>
        <v>79</v>
      </c>
      <c r="N20" s="326" t="str">
        <f>'S11'!S26</f>
        <v>-</v>
      </c>
      <c r="O20" s="326" t="str">
        <f>'S12'!S26</f>
        <v>-</v>
      </c>
      <c r="P20" s="327">
        <f t="shared" si="2"/>
        <v>79</v>
      </c>
      <c r="Q20" s="328">
        <f t="shared" si="3"/>
        <v>79</v>
      </c>
      <c r="R20" s="329">
        <f t="shared" si="1"/>
        <v>18</v>
      </c>
      <c r="S20" s="329">
        <f>'DATA SISWA'!AO20</f>
        <v>0</v>
      </c>
      <c r="T20" s="329">
        <f>'DATA SISWA'!AP20</f>
        <v>0</v>
      </c>
      <c r="U20" s="329">
        <f>'DATA SISWA'!AQ20</f>
        <v>0</v>
      </c>
    </row>
    <row r="21" spans="1:21" x14ac:dyDescent="0.25">
      <c r="A21" s="318">
        <v>12</v>
      </c>
      <c r="B21" s="317">
        <f>IF('DATA SISWA'!D21=0,"",'DATA SISWA'!D21)</f>
        <v>24021014</v>
      </c>
      <c r="C21" s="317" t="str">
        <f>IF('DATA SISWA'!F21=0,"",'DATA SISWA'!F21)</f>
        <v>IQBAL IDFI DIOLINO</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f>'S10'!S27</f>
        <v>82</v>
      </c>
      <c r="N21" s="326" t="str">
        <f>'S11'!S27</f>
        <v>-</v>
      </c>
      <c r="O21" s="326" t="str">
        <f>'S12'!S27</f>
        <v>-</v>
      </c>
      <c r="P21" s="327">
        <f t="shared" si="2"/>
        <v>82</v>
      </c>
      <c r="Q21" s="328">
        <f t="shared" si="3"/>
        <v>82</v>
      </c>
      <c r="R21" s="329">
        <f t="shared" si="1"/>
        <v>2</v>
      </c>
      <c r="S21" s="329">
        <f>'DATA SISWA'!AO21</f>
        <v>0</v>
      </c>
      <c r="T21" s="329">
        <f>'DATA SISWA'!AP21</f>
        <v>0</v>
      </c>
      <c r="U21" s="329">
        <f>'DATA SISWA'!AQ21</f>
        <v>0</v>
      </c>
    </row>
    <row r="22" spans="1:21" x14ac:dyDescent="0.25">
      <c r="A22" s="318">
        <v>13</v>
      </c>
      <c r="B22" s="317">
        <f>IF('DATA SISWA'!D22=0,"",'DATA SISWA'!D22)</f>
        <v>24021015</v>
      </c>
      <c r="C22" s="317" t="str">
        <f>IF('DATA SISWA'!F22=0,"",'DATA SISWA'!F22)</f>
        <v>Khoirul Anam</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f>'S10'!S28</f>
        <v>80</v>
      </c>
      <c r="N22" s="326" t="str">
        <f>'S11'!S28</f>
        <v>-</v>
      </c>
      <c r="O22" s="326" t="str">
        <f>'S12'!S28</f>
        <v>-</v>
      </c>
      <c r="P22" s="327">
        <f t="shared" si="2"/>
        <v>80</v>
      </c>
      <c r="Q22" s="328">
        <f t="shared" si="3"/>
        <v>80</v>
      </c>
      <c r="R22" s="329">
        <f t="shared" si="1"/>
        <v>9</v>
      </c>
      <c r="S22" s="329">
        <f>'DATA SISWA'!AO22</f>
        <v>0</v>
      </c>
      <c r="T22" s="329">
        <f>'DATA SISWA'!AP22</f>
        <v>0</v>
      </c>
      <c r="U22" s="329">
        <f>'DATA SISWA'!AQ22</f>
        <v>0</v>
      </c>
    </row>
    <row r="23" spans="1:21" x14ac:dyDescent="0.25">
      <c r="A23" s="318">
        <v>14</v>
      </c>
      <c r="B23" s="317">
        <f>IF('DATA SISWA'!D23=0,"",'DATA SISWA'!D23)</f>
        <v>24021018</v>
      </c>
      <c r="C23" s="317" t="str">
        <f>IF('DATA SISWA'!F23=0,"",'DATA SISWA'!F23)</f>
        <v>M. HERBI MANSYAH ASSHEBIL</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f>'S10'!S29</f>
        <v>82</v>
      </c>
      <c r="N23" s="326" t="str">
        <f>'S11'!S29</f>
        <v>-</v>
      </c>
      <c r="O23" s="326" t="str">
        <f>'S12'!S29</f>
        <v>-</v>
      </c>
      <c r="P23" s="327">
        <f t="shared" si="2"/>
        <v>82</v>
      </c>
      <c r="Q23" s="328">
        <f t="shared" si="3"/>
        <v>82</v>
      </c>
      <c r="R23" s="329">
        <f t="shared" si="1"/>
        <v>2</v>
      </c>
      <c r="S23" s="329">
        <f>'DATA SISWA'!AO23</f>
        <v>0</v>
      </c>
      <c r="T23" s="329">
        <f>'DATA SISWA'!AP23</f>
        <v>0</v>
      </c>
      <c r="U23" s="329">
        <f>'DATA SISWA'!AQ23</f>
        <v>0</v>
      </c>
    </row>
    <row r="24" spans="1:21" x14ac:dyDescent="0.25">
      <c r="A24" s="318">
        <v>15</v>
      </c>
      <c r="B24" s="317">
        <f>IF('DATA SISWA'!D24=0,"",'DATA SISWA'!D24)</f>
        <v>24021039</v>
      </c>
      <c r="C24" s="317" t="str">
        <f>IF('DATA SISWA'!F24=0,"",'DATA SISWA'!F24)</f>
        <v>MUHAMMAD ALGA FIKI</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x14ac:dyDescent="0.25">
      <c r="A25" s="318">
        <v>16</v>
      </c>
      <c r="B25" s="317">
        <f>IF('DATA SISWA'!D25=0,"",'DATA SISWA'!D25)</f>
        <v>24021016</v>
      </c>
      <c r="C25" s="317" t="str">
        <f>IF('DATA SISWA'!F25=0,"",'DATA SISWA'!F25)</f>
        <v>MUHAMMAD FAREL FAUZAN</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f>'S10'!S31</f>
        <v>80</v>
      </c>
      <c r="N25" s="326" t="str">
        <f>'S11'!S31</f>
        <v>-</v>
      </c>
      <c r="O25" s="326" t="str">
        <f>'S12'!S31</f>
        <v>-</v>
      </c>
      <c r="P25" s="327">
        <f t="shared" si="2"/>
        <v>80</v>
      </c>
      <c r="Q25" s="328">
        <f t="shared" si="3"/>
        <v>80</v>
      </c>
      <c r="R25" s="329">
        <f t="shared" si="1"/>
        <v>9</v>
      </c>
      <c r="S25" s="329">
        <f>'DATA SISWA'!AO25</f>
        <v>0</v>
      </c>
      <c r="T25" s="329">
        <f>'DATA SISWA'!AP25</f>
        <v>0</v>
      </c>
      <c r="U25" s="329">
        <f>'DATA SISWA'!AQ25</f>
        <v>0</v>
      </c>
    </row>
    <row r="26" spans="1:21" x14ac:dyDescent="0.25">
      <c r="A26" s="318">
        <v>17</v>
      </c>
      <c r="B26" s="317">
        <f>IF('DATA SISWA'!D26=0,"",'DATA SISWA'!D26)</f>
        <v>24021017</v>
      </c>
      <c r="C26" s="317" t="str">
        <f>IF('DATA SISWA'!F26=0,"",'DATA SISWA'!F26)</f>
        <v>MUHAMMAD FIKIH CAHYA</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f>'S10'!S32</f>
        <v>79</v>
      </c>
      <c r="N26" s="326" t="str">
        <f>'S11'!S32</f>
        <v>-</v>
      </c>
      <c r="O26" s="326" t="str">
        <f>'S12'!S32</f>
        <v>-</v>
      </c>
      <c r="P26" s="327">
        <f t="shared" si="2"/>
        <v>79</v>
      </c>
      <c r="Q26" s="328">
        <f t="shared" si="3"/>
        <v>79</v>
      </c>
      <c r="R26" s="329">
        <f t="shared" si="1"/>
        <v>18</v>
      </c>
      <c r="S26" s="329">
        <f>'DATA SISWA'!AO26</f>
        <v>0</v>
      </c>
      <c r="T26" s="329">
        <f>'DATA SISWA'!AP26</f>
        <v>0</v>
      </c>
      <c r="U26" s="329">
        <f>'DATA SISWA'!AQ26</f>
        <v>0</v>
      </c>
    </row>
    <row r="27" spans="1:21" x14ac:dyDescent="0.25">
      <c r="A27" s="318">
        <v>18</v>
      </c>
      <c r="B27" s="317">
        <f>IF('DATA SISWA'!D27=0,"",'DATA SISWA'!D27)</f>
        <v>24021037</v>
      </c>
      <c r="C27" s="317" t="str">
        <f>IF('DATA SISWA'!F27=0,"",'DATA SISWA'!F27)</f>
        <v>MUHAMMAD HAJIANSYAH</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x14ac:dyDescent="0.25">
      <c r="A28" s="318">
        <v>19</v>
      </c>
      <c r="B28" s="317">
        <f>IF('DATA SISWA'!D28=0,"",'DATA SISWA'!D28)</f>
        <v>24021022</v>
      </c>
      <c r="C28" s="317" t="str">
        <f>IF('DATA SISWA'!F28=0,"",'DATA SISWA'!F28)</f>
        <v>MUHAMMAD SAPUTRA</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f>'S10'!S34</f>
        <v>77</v>
      </c>
      <c r="N28" s="326" t="str">
        <f>'S11'!S34</f>
        <v>-</v>
      </c>
      <c r="O28" s="326" t="str">
        <f>'S12'!S34</f>
        <v>-</v>
      </c>
      <c r="P28" s="327">
        <f t="shared" si="2"/>
        <v>77</v>
      </c>
      <c r="Q28" s="328">
        <f t="shared" si="3"/>
        <v>77</v>
      </c>
      <c r="R28" s="329">
        <f t="shared" si="1"/>
        <v>26</v>
      </c>
      <c r="S28" s="329">
        <f>'DATA SISWA'!AO28</f>
        <v>0</v>
      </c>
      <c r="T28" s="329">
        <f>'DATA SISWA'!AP28</f>
        <v>0</v>
      </c>
      <c r="U28" s="329">
        <f>'DATA SISWA'!AQ28</f>
        <v>0</v>
      </c>
    </row>
    <row r="29" spans="1:21" x14ac:dyDescent="0.25">
      <c r="A29" s="318">
        <v>20</v>
      </c>
      <c r="B29" s="317">
        <f>IF('DATA SISWA'!D29=0,"",'DATA SISWA'!D29)</f>
        <v>24021023</v>
      </c>
      <c r="C29" s="317" t="str">
        <f>IF('DATA SISWA'!F29=0,"",'DATA SISWA'!F29)</f>
        <v>RAGIL LLIMA</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f>'S10'!S35</f>
        <v>80</v>
      </c>
      <c r="N29" s="326" t="str">
        <f>'S11'!S35</f>
        <v>-</v>
      </c>
      <c r="O29" s="326" t="str">
        <f>'S12'!S35</f>
        <v>-</v>
      </c>
      <c r="P29" s="327">
        <f t="shared" si="2"/>
        <v>80</v>
      </c>
      <c r="Q29" s="328">
        <f t="shared" si="3"/>
        <v>80</v>
      </c>
      <c r="R29" s="329">
        <f t="shared" si="1"/>
        <v>9</v>
      </c>
      <c r="S29" s="329">
        <f>'DATA SISWA'!AO29</f>
        <v>0</v>
      </c>
      <c r="T29" s="329">
        <f>'DATA SISWA'!AP29</f>
        <v>0</v>
      </c>
      <c r="U29" s="329">
        <f>'DATA SISWA'!AQ29</f>
        <v>0</v>
      </c>
    </row>
    <row r="30" spans="1:21" x14ac:dyDescent="0.25">
      <c r="A30" s="318">
        <v>21</v>
      </c>
      <c r="B30" s="317">
        <f>IF('DATA SISWA'!D30=0,"",'DATA SISWA'!D30)</f>
        <v>24021025</v>
      </c>
      <c r="C30" s="317" t="str">
        <f>IF('DATA SISWA'!F30=0,"",'DATA SISWA'!F30)</f>
        <v>REKSI RAMADHAN</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f>'S10'!S36</f>
        <v>78</v>
      </c>
      <c r="N30" s="326" t="str">
        <f>'S11'!S36</f>
        <v>-</v>
      </c>
      <c r="O30" s="326" t="str">
        <f>'S12'!S36</f>
        <v>-</v>
      </c>
      <c r="P30" s="327">
        <f t="shared" si="2"/>
        <v>78</v>
      </c>
      <c r="Q30" s="328">
        <f t="shared" si="3"/>
        <v>78</v>
      </c>
      <c r="R30" s="329">
        <f t="shared" si="1"/>
        <v>21</v>
      </c>
      <c r="S30" s="329">
        <f>'DATA SISWA'!AO30</f>
        <v>0</v>
      </c>
      <c r="T30" s="329">
        <f>'DATA SISWA'!AP30</f>
        <v>0</v>
      </c>
      <c r="U30" s="329">
        <f>'DATA SISWA'!AQ30</f>
        <v>0</v>
      </c>
    </row>
    <row r="31" spans="1:21" x14ac:dyDescent="0.25">
      <c r="A31" s="318">
        <v>22</v>
      </c>
      <c r="B31" s="317">
        <f>IF('DATA SISWA'!D31=0,"",'DATA SISWA'!D31)</f>
        <v>24021026</v>
      </c>
      <c r="C31" s="317" t="str">
        <f>IF('DATA SISWA'!F31=0,"",'DATA SISWA'!F31)</f>
        <v>REZA KHOLISFATUL</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f>'S10'!S37</f>
        <v>78</v>
      </c>
      <c r="N31" s="326" t="str">
        <f>'S11'!S37</f>
        <v>-</v>
      </c>
      <c r="O31" s="326" t="str">
        <f>'S12'!S37</f>
        <v>-</v>
      </c>
      <c r="P31" s="327">
        <f t="shared" si="2"/>
        <v>78</v>
      </c>
      <c r="Q31" s="328">
        <f t="shared" si="3"/>
        <v>78</v>
      </c>
      <c r="R31" s="329">
        <f t="shared" si="1"/>
        <v>21</v>
      </c>
      <c r="S31" s="329">
        <f>'DATA SISWA'!AO31</f>
        <v>0</v>
      </c>
      <c r="T31" s="329">
        <f>'DATA SISWA'!AP31</f>
        <v>0</v>
      </c>
      <c r="U31" s="329">
        <f>'DATA SISWA'!AQ31</f>
        <v>0</v>
      </c>
    </row>
    <row r="32" spans="1:21" x14ac:dyDescent="0.25">
      <c r="A32" s="318">
        <v>23</v>
      </c>
      <c r="B32" s="317">
        <f>IF('DATA SISWA'!D32=0,"",'DATA SISWA'!D32)</f>
        <v>24021027</v>
      </c>
      <c r="C32" s="317" t="str">
        <f>IF('DATA SISWA'!F32=0,"",'DATA SISWA'!F32)</f>
        <v>RIDHO TAUFIQ HIDAYAT</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f>'S10'!S38</f>
        <v>80</v>
      </c>
      <c r="N32" s="326" t="str">
        <f>'S11'!S38</f>
        <v>-</v>
      </c>
      <c r="O32" s="326" t="str">
        <f>'S12'!S38</f>
        <v>-</v>
      </c>
      <c r="P32" s="327">
        <f t="shared" si="2"/>
        <v>80</v>
      </c>
      <c r="Q32" s="328">
        <f t="shared" si="3"/>
        <v>80</v>
      </c>
      <c r="R32" s="329">
        <f t="shared" si="1"/>
        <v>9</v>
      </c>
      <c r="S32" s="329">
        <f>'DATA SISWA'!AO32</f>
        <v>0</v>
      </c>
      <c r="T32" s="329">
        <f>'DATA SISWA'!AP32</f>
        <v>0</v>
      </c>
      <c r="U32" s="329">
        <f>'DATA SISWA'!AQ32</f>
        <v>0</v>
      </c>
    </row>
    <row r="33" spans="1:21" x14ac:dyDescent="0.25">
      <c r="A33" s="318">
        <v>24</v>
      </c>
      <c r="B33" s="317">
        <f>IF('DATA SISWA'!D33=0,"",'DATA SISWA'!D33)</f>
        <v>24021028</v>
      </c>
      <c r="C33" s="317" t="str">
        <f>IF('DATA SISWA'!F33=0,"",'DATA SISWA'!F33)</f>
        <v>Riffan Maulana</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f>'S10'!S39</f>
        <v>79</v>
      </c>
      <c r="N33" s="326" t="str">
        <f>'S11'!S39</f>
        <v>-</v>
      </c>
      <c r="O33" s="326" t="str">
        <f>'S12'!S39</f>
        <v>-</v>
      </c>
      <c r="P33" s="327">
        <f t="shared" si="2"/>
        <v>79</v>
      </c>
      <c r="Q33" s="328">
        <f t="shared" si="3"/>
        <v>79</v>
      </c>
      <c r="R33" s="329">
        <f t="shared" si="1"/>
        <v>18</v>
      </c>
      <c r="S33" s="329">
        <f>'DATA SISWA'!AO33</f>
        <v>0</v>
      </c>
      <c r="T33" s="329">
        <f>'DATA SISWA'!AP33</f>
        <v>0</v>
      </c>
      <c r="U33" s="329">
        <f>'DATA SISWA'!AQ33</f>
        <v>0</v>
      </c>
    </row>
    <row r="34" spans="1:21" s="336" customFormat="1" x14ac:dyDescent="0.25">
      <c r="A34" s="330">
        <v>25</v>
      </c>
      <c r="B34" s="331">
        <f>IF('DATA SISWA'!D34=0,"",'DATA SISWA'!D34)</f>
        <v>24021029</v>
      </c>
      <c r="C34" s="331" t="str">
        <f>IF('DATA SISWA'!F34=0,"",'DATA SISWA'!F34)</f>
        <v>RINDYANI TUNGGA DEWI</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f>'S10'!S40</f>
        <v>82</v>
      </c>
      <c r="N34" s="332" t="str">
        <f>'S11'!S40</f>
        <v>-</v>
      </c>
      <c r="O34" s="332" t="str">
        <f>'S12'!S40</f>
        <v>-</v>
      </c>
      <c r="P34" s="333">
        <f t="shared" si="2"/>
        <v>82</v>
      </c>
      <c r="Q34" s="334">
        <f t="shared" si="3"/>
        <v>82</v>
      </c>
      <c r="R34" s="335">
        <f t="shared" si="1"/>
        <v>2</v>
      </c>
      <c r="S34" s="335">
        <f>'DATA SISWA'!AO34</f>
        <v>0</v>
      </c>
      <c r="T34" s="335">
        <f>'DATA SISWA'!AP34</f>
        <v>0</v>
      </c>
      <c r="U34" s="335">
        <f>'DATA SISWA'!AQ34</f>
        <v>0</v>
      </c>
    </row>
    <row r="35" spans="1:21" s="336" customFormat="1" x14ac:dyDescent="0.25">
      <c r="A35" s="330">
        <v>26</v>
      </c>
      <c r="B35" s="331">
        <f>IF('DATA SISWA'!D35=0,"",'DATA SISWA'!D35)</f>
        <v>24021031</v>
      </c>
      <c r="C35" s="331" t="str">
        <f>IF('DATA SISWA'!F35=0,"",'DATA SISWA'!F35)</f>
        <v>RIZIK ABDILAH</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f>'S10'!S41</f>
        <v>80</v>
      </c>
      <c r="N35" s="332" t="str">
        <f>'S11'!S41</f>
        <v>-</v>
      </c>
      <c r="O35" s="332" t="str">
        <f>'S12'!S41</f>
        <v>-</v>
      </c>
      <c r="P35" s="333">
        <f t="shared" si="2"/>
        <v>80</v>
      </c>
      <c r="Q35" s="334">
        <f t="shared" si="3"/>
        <v>80</v>
      </c>
      <c r="R35" s="335">
        <f t="shared" si="1"/>
        <v>9</v>
      </c>
      <c r="S35" s="335">
        <f>'DATA SISWA'!AO35</f>
        <v>0</v>
      </c>
      <c r="T35" s="335">
        <f>'DATA SISWA'!AP35</f>
        <v>0</v>
      </c>
      <c r="U35" s="335">
        <f>'DATA SISWA'!AQ35</f>
        <v>0</v>
      </c>
    </row>
    <row r="36" spans="1:21" s="336" customFormat="1" x14ac:dyDescent="0.25">
      <c r="A36" s="330">
        <v>27</v>
      </c>
      <c r="B36" s="331">
        <f>IF('DATA SISWA'!D36=0,"",'DATA SISWA'!D36)</f>
        <v>24021038</v>
      </c>
      <c r="C36" s="331" t="str">
        <f>IF('DATA SISWA'!F36=0,"",'DATA SISWA'!F36)</f>
        <v>RIZKI PUTRA PRATAMA</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f>'S10'!S42</f>
        <v>77</v>
      </c>
      <c r="N36" s="332" t="str">
        <f>'S11'!S42</f>
        <v>-</v>
      </c>
      <c r="O36" s="332" t="str">
        <f>'S12'!S42</f>
        <v>-</v>
      </c>
      <c r="P36" s="333">
        <f t="shared" si="2"/>
        <v>77</v>
      </c>
      <c r="Q36" s="334">
        <f t="shared" si="3"/>
        <v>77</v>
      </c>
      <c r="R36" s="335">
        <f t="shared" si="1"/>
        <v>26</v>
      </c>
      <c r="S36" s="335">
        <f>'DATA SISWA'!AO36</f>
        <v>0</v>
      </c>
      <c r="T36" s="335">
        <f>'DATA SISWA'!AP36</f>
        <v>0</v>
      </c>
      <c r="U36" s="335">
        <f>'DATA SISWA'!AQ36</f>
        <v>0</v>
      </c>
    </row>
    <row r="37" spans="1:21" s="336" customFormat="1" x14ac:dyDescent="0.25">
      <c r="A37" s="330">
        <v>28</v>
      </c>
      <c r="B37" s="331">
        <f>IF('DATA SISWA'!D37=0,"",'DATA SISWA'!D37)</f>
        <v>23020025</v>
      </c>
      <c r="C37" s="331" t="str">
        <f>IF('DATA SISWA'!F37=0,"",'DATA SISWA'!F37)</f>
        <v>RIZKY RAMADHAN</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f>'S10'!S43</f>
        <v>78</v>
      </c>
      <c r="N37" s="332" t="str">
        <f>'S11'!S43</f>
        <v>-</v>
      </c>
      <c r="O37" s="332" t="str">
        <f>'S12'!S43</f>
        <v>-</v>
      </c>
      <c r="P37" s="333">
        <f t="shared" si="2"/>
        <v>78</v>
      </c>
      <c r="Q37" s="334">
        <f t="shared" si="3"/>
        <v>78</v>
      </c>
      <c r="R37" s="335">
        <f t="shared" si="1"/>
        <v>21</v>
      </c>
      <c r="S37" s="335">
        <f>'DATA SISWA'!AO37</f>
        <v>0</v>
      </c>
      <c r="T37" s="335">
        <f>'DATA SISWA'!AP37</f>
        <v>0</v>
      </c>
      <c r="U37" s="335">
        <f>'DATA SISWA'!AQ37</f>
        <v>0</v>
      </c>
    </row>
    <row r="38" spans="1:21" s="336" customFormat="1" x14ac:dyDescent="0.25">
      <c r="A38" s="330">
        <v>29</v>
      </c>
      <c r="B38" s="331">
        <f>IF('DATA SISWA'!D38=0,"",'DATA SISWA'!D38)</f>
        <v>24021032</v>
      </c>
      <c r="C38" s="331" t="str">
        <f>IF('DATA SISWA'!F38=0,"",'DATA SISWA'!F38)</f>
        <v>SEPTIAWAN PRATAMA</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f>'S10'!S44</f>
        <v>78</v>
      </c>
      <c r="N38" s="332" t="str">
        <f>'S11'!S44</f>
        <v>-</v>
      </c>
      <c r="O38" s="332" t="str">
        <f>'S12'!S44</f>
        <v>-</v>
      </c>
      <c r="P38" s="333">
        <f t="shared" si="2"/>
        <v>78</v>
      </c>
      <c r="Q38" s="334">
        <f t="shared" si="3"/>
        <v>78</v>
      </c>
      <c r="R38" s="335">
        <f t="shared" si="1"/>
        <v>21</v>
      </c>
      <c r="S38" s="335">
        <f>'DATA SISWA'!AO38</f>
        <v>0</v>
      </c>
      <c r="T38" s="335">
        <f>'DATA SISWA'!AP38</f>
        <v>0</v>
      </c>
      <c r="U38" s="335">
        <f>'DATA SISWA'!AQ38</f>
        <v>0</v>
      </c>
    </row>
    <row r="39" spans="1:21" s="336" customFormat="1" x14ac:dyDescent="0.25">
      <c r="A39" s="330">
        <v>30</v>
      </c>
      <c r="B39" s="331">
        <f>IF('DATA SISWA'!D39=0,"",'DATA SISWA'!D39)</f>
        <v>24021033</v>
      </c>
      <c r="C39" s="331" t="str">
        <f>IF('DATA SISWA'!F39=0,"",'DATA SISWA'!F39)</f>
        <v>SETIAWAN RAMADHAN ALBANI</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f>'S10'!S45</f>
        <v>78</v>
      </c>
      <c r="N39" s="332" t="str">
        <f>'S11'!S45</f>
        <v>-</v>
      </c>
      <c r="O39" s="332" t="str">
        <f>'S12'!S45</f>
        <v>-</v>
      </c>
      <c r="P39" s="333">
        <f t="shared" si="2"/>
        <v>78</v>
      </c>
      <c r="Q39" s="334">
        <f t="shared" si="3"/>
        <v>78</v>
      </c>
      <c r="R39" s="335">
        <f t="shared" si="1"/>
        <v>21</v>
      </c>
      <c r="S39" s="335">
        <f>'DATA SISWA'!AO39</f>
        <v>0</v>
      </c>
      <c r="T39" s="335">
        <f>'DATA SISWA'!AP39</f>
        <v>0</v>
      </c>
      <c r="U39" s="335">
        <f>'DATA SISWA'!AQ39</f>
        <v>0</v>
      </c>
    </row>
    <row r="40" spans="1:21" s="336" customFormat="1" x14ac:dyDescent="0.25">
      <c r="A40" s="330">
        <v>31</v>
      </c>
      <c r="B40" s="331">
        <f>IF('DATA SISWA'!D40=0,"",'DATA SISWA'!D40)</f>
        <v>24021034</v>
      </c>
      <c r="C40" s="331" t="str">
        <f>IF('DATA SISWA'!F40=0,"",'DATA SISWA'!F40)</f>
        <v>SURYA AFFANDI</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f>'S10'!S46</f>
        <v>80</v>
      </c>
      <c r="N40" s="332" t="str">
        <f>'S11'!S46</f>
        <v>-</v>
      </c>
      <c r="O40" s="332" t="str">
        <f>'S12'!S46</f>
        <v>-</v>
      </c>
      <c r="P40" s="333">
        <f t="shared" si="2"/>
        <v>80</v>
      </c>
      <c r="Q40" s="334">
        <f t="shared" si="3"/>
        <v>80</v>
      </c>
      <c r="R40" s="335">
        <f t="shared" si="1"/>
        <v>9</v>
      </c>
      <c r="S40" s="335">
        <f>'DATA SISWA'!AO40</f>
        <v>0</v>
      </c>
      <c r="T40" s="335">
        <f>'DATA SISWA'!AP40</f>
        <v>0</v>
      </c>
      <c r="U40" s="335">
        <f>'DATA SISWA'!AQ40</f>
        <v>0</v>
      </c>
    </row>
    <row r="41" spans="1:21" s="336" customFormat="1" x14ac:dyDescent="0.25">
      <c r="A41" s="330">
        <v>32</v>
      </c>
      <c r="B41" s="331">
        <f>IF('DATA SISWA'!D41=0,"",'DATA SISWA'!D41)</f>
        <v>24021035</v>
      </c>
      <c r="C41" s="331" t="str">
        <f>IF('DATA SISWA'!F41=0,"",'DATA SISWA'!F41)</f>
        <v>WIKI HANDOKO</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f>'S10'!S47</f>
        <v>81</v>
      </c>
      <c r="N41" s="332" t="str">
        <f>'S11'!S47</f>
        <v>-</v>
      </c>
      <c r="O41" s="332" t="str">
        <f>'S12'!S47</f>
        <v>-</v>
      </c>
      <c r="P41" s="333">
        <f t="shared" si="2"/>
        <v>81</v>
      </c>
      <c r="Q41" s="334">
        <f t="shared" si="3"/>
        <v>81</v>
      </c>
      <c r="R41" s="335">
        <f t="shared" si="1"/>
        <v>6</v>
      </c>
      <c r="S41" s="335">
        <f>'DATA SISWA'!AO41</f>
        <v>0</v>
      </c>
      <c r="T41" s="335">
        <f>'DATA SISWA'!AP41</f>
        <v>0</v>
      </c>
      <c r="U41" s="335">
        <f>'DATA SISWA'!AQ41</f>
        <v>0</v>
      </c>
    </row>
    <row r="42" spans="1:21" s="336" customFormat="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x14ac:dyDescent="0.25">
      <c r="P51" s="321" t="str">
        <f>'DATA SEKOLAH'!D23</f>
        <v>Gadingrejo, 13 Juni 2025</v>
      </c>
    </row>
    <row r="52" spans="1:21" ht="15.75" x14ac:dyDescent="0.25">
      <c r="P52" s="319" t="s">
        <v>369</v>
      </c>
    </row>
    <row r="53" spans="1:21" ht="15.75" x14ac:dyDescent="0.25">
      <c r="P53" s="319"/>
    </row>
    <row r="54" spans="1:21" ht="15.75" x14ac:dyDescent="0.25">
      <c r="P54" s="319"/>
    </row>
    <row r="55" spans="1:21" ht="15.75" x14ac:dyDescent="0.25">
      <c r="P55" s="319"/>
    </row>
    <row r="56" spans="1:21" ht="15.75" x14ac:dyDescent="0.25">
      <c r="P56" s="319"/>
    </row>
    <row r="57" spans="1:21" ht="15.75" x14ac:dyDescent="0.25">
      <c r="P57" s="320" t="str">
        <f>'DATA SEKOLAH'!D17</f>
        <v>Romanti, S.Pd.</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59"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48" t="s">
        <v>99</v>
      </c>
      <c r="C3" s="348"/>
      <c r="D3" s="348"/>
      <c r="E3" s="348"/>
      <c r="F3" s="348"/>
      <c r="G3" s="348"/>
      <c r="H3" s="348"/>
      <c r="I3" s="348"/>
      <c r="J3" s="348"/>
      <c r="K3" s="348"/>
      <c r="L3" s="348"/>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80" t="s">
        <v>101</v>
      </c>
      <c r="E7" s="380"/>
      <c r="F7" s="380"/>
      <c r="G7" s="380"/>
      <c r="H7" s="380"/>
      <c r="I7" s="380"/>
      <c r="J7" s="380"/>
      <c r="K7" s="3"/>
      <c r="L7" s="3"/>
      <c r="M7" s="2"/>
    </row>
    <row r="8" spans="1:13" ht="17.25" customHeight="1" x14ac:dyDescent="0.25">
      <c r="A8" s="2"/>
      <c r="B8" s="21"/>
      <c r="C8" s="25">
        <v>1</v>
      </c>
      <c r="D8" s="447"/>
      <c r="E8" s="447"/>
      <c r="F8" s="447"/>
      <c r="G8" s="447"/>
      <c r="H8" s="447"/>
      <c r="I8" s="447"/>
      <c r="J8" s="447"/>
      <c r="K8" s="3"/>
      <c r="L8" s="3"/>
      <c r="M8" s="2"/>
    </row>
    <row r="9" spans="1:13" ht="17.25" customHeight="1" x14ac:dyDescent="0.25">
      <c r="A9" s="2"/>
      <c r="B9" s="21"/>
      <c r="C9" s="25">
        <v>2</v>
      </c>
      <c r="D9" s="447"/>
      <c r="E9" s="447"/>
      <c r="F9" s="447"/>
      <c r="G9" s="447"/>
      <c r="H9" s="447"/>
      <c r="I9" s="447"/>
      <c r="J9" s="447"/>
      <c r="K9" s="3"/>
      <c r="L9" s="3"/>
      <c r="M9" s="2"/>
    </row>
    <row r="10" spans="1:13" ht="17.25" customHeight="1" x14ac:dyDescent="0.25">
      <c r="A10" s="2"/>
      <c r="B10" s="21"/>
      <c r="C10" s="25">
        <v>3</v>
      </c>
      <c r="D10" s="447"/>
      <c r="E10" s="447"/>
      <c r="F10" s="447"/>
      <c r="G10" s="447"/>
      <c r="H10" s="447"/>
      <c r="I10" s="447"/>
      <c r="J10" s="447"/>
      <c r="K10" s="3"/>
      <c r="L10" s="3"/>
      <c r="M10" s="2"/>
    </row>
    <row r="11" spans="1:13" ht="17.25" customHeight="1" x14ac:dyDescent="0.25">
      <c r="A11" s="2"/>
      <c r="B11" s="21"/>
      <c r="C11" s="25">
        <v>4</v>
      </c>
      <c r="D11" s="447"/>
      <c r="E11" s="447"/>
      <c r="F11" s="447"/>
      <c r="G11" s="447"/>
      <c r="H11" s="447"/>
      <c r="I11" s="447"/>
      <c r="J11" s="447"/>
      <c r="K11" s="3"/>
      <c r="L11" s="3"/>
      <c r="M11" s="2"/>
    </row>
    <row r="12" spans="1:13" ht="17.25" customHeight="1" x14ac:dyDescent="0.25">
      <c r="A12" s="2"/>
      <c r="B12" s="21"/>
      <c r="C12" s="25">
        <v>5</v>
      </c>
      <c r="D12" s="447"/>
      <c r="E12" s="447"/>
      <c r="F12" s="447"/>
      <c r="G12" s="447"/>
      <c r="H12" s="447"/>
      <c r="I12" s="447"/>
      <c r="J12" s="447"/>
      <c r="K12" s="3"/>
      <c r="L12" s="3"/>
      <c r="M12" s="2"/>
    </row>
    <row r="13" spans="1:13" ht="17.25" customHeight="1" x14ac:dyDescent="0.25">
      <c r="A13" s="2"/>
      <c r="B13" s="21"/>
      <c r="C13" s="25">
        <v>6</v>
      </c>
      <c r="D13" s="447"/>
      <c r="E13" s="447"/>
      <c r="F13" s="447"/>
      <c r="G13" s="447"/>
      <c r="H13" s="447"/>
      <c r="I13" s="447"/>
      <c r="J13" s="447"/>
      <c r="K13" s="3"/>
      <c r="L13" s="3"/>
      <c r="M13" s="2"/>
    </row>
    <row r="14" spans="1:13" ht="17.25" customHeight="1" x14ac:dyDescent="0.25">
      <c r="A14" s="2"/>
      <c r="B14" s="21"/>
      <c r="C14" s="25">
        <v>7</v>
      </c>
      <c r="D14" s="447"/>
      <c r="E14" s="447"/>
      <c r="F14" s="447"/>
      <c r="G14" s="447"/>
      <c r="H14" s="447"/>
      <c r="I14" s="447"/>
      <c r="J14" s="447"/>
      <c r="K14" s="3"/>
      <c r="L14" s="3"/>
      <c r="M14" s="2"/>
    </row>
    <row r="15" spans="1:13" ht="17.25" customHeight="1" x14ac:dyDescent="0.25">
      <c r="A15" s="2"/>
      <c r="B15" s="21"/>
      <c r="C15" s="25">
        <v>8</v>
      </c>
      <c r="D15" s="447"/>
      <c r="E15" s="447"/>
      <c r="F15" s="447"/>
      <c r="G15" s="447"/>
      <c r="H15" s="447"/>
      <c r="I15" s="447"/>
      <c r="J15" s="447"/>
      <c r="K15" s="3"/>
      <c r="L15" s="3"/>
      <c r="M15" s="2"/>
    </row>
    <row r="16" spans="1:13" ht="17.25" customHeight="1" x14ac:dyDescent="0.25">
      <c r="A16" s="2"/>
      <c r="B16" s="21"/>
      <c r="C16" s="25">
        <v>9</v>
      </c>
      <c r="D16" s="447"/>
      <c r="E16" s="447"/>
      <c r="F16" s="447"/>
      <c r="G16" s="447"/>
      <c r="H16" s="447"/>
      <c r="I16" s="447"/>
      <c r="J16" s="447"/>
      <c r="K16" s="3"/>
      <c r="L16" s="3"/>
      <c r="M16" s="2"/>
    </row>
    <row r="17" spans="1:13" ht="17.25" customHeight="1" x14ac:dyDescent="0.25">
      <c r="A17" s="2"/>
      <c r="B17" s="21"/>
      <c r="C17" s="25">
        <v>10</v>
      </c>
      <c r="D17" s="447"/>
      <c r="E17" s="447"/>
      <c r="F17" s="447"/>
      <c r="G17" s="447"/>
      <c r="H17" s="447"/>
      <c r="I17" s="447"/>
      <c r="J17" s="447"/>
      <c r="K17" s="3"/>
      <c r="L17" s="3"/>
      <c r="M17" s="2"/>
    </row>
    <row r="18" spans="1:13" ht="17.25" customHeight="1" x14ac:dyDescent="0.25">
      <c r="A18" s="2"/>
      <c r="B18" s="21"/>
      <c r="C18" s="25">
        <v>11</v>
      </c>
      <c r="D18" s="447"/>
      <c r="E18" s="447"/>
      <c r="F18" s="447"/>
      <c r="G18" s="447"/>
      <c r="H18" s="447"/>
      <c r="I18" s="447"/>
      <c r="J18" s="447"/>
      <c r="K18" s="3"/>
      <c r="L18" s="3"/>
      <c r="M18" s="2"/>
    </row>
    <row r="19" spans="1:13" ht="17.25" customHeight="1" x14ac:dyDescent="0.25">
      <c r="A19" s="2"/>
      <c r="B19" s="21"/>
      <c r="C19" s="25">
        <v>12</v>
      </c>
      <c r="D19" s="447"/>
      <c r="E19" s="447"/>
      <c r="F19" s="447"/>
      <c r="G19" s="447"/>
      <c r="H19" s="447"/>
      <c r="I19" s="447"/>
      <c r="J19" s="447"/>
      <c r="K19" s="3"/>
      <c r="L19" s="3"/>
      <c r="M19" s="2"/>
    </row>
    <row r="20" spans="1:13" ht="17.25" customHeight="1" x14ac:dyDescent="0.25">
      <c r="A20" s="2"/>
      <c r="B20" s="21"/>
      <c r="C20" s="25">
        <v>13</v>
      </c>
      <c r="D20" s="447"/>
      <c r="E20" s="447"/>
      <c r="F20" s="447"/>
      <c r="G20" s="447"/>
      <c r="H20" s="447"/>
      <c r="I20" s="447"/>
      <c r="J20" s="447"/>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0" t="s">
        <v>243</v>
      </c>
      <c r="B2" s="450"/>
      <c r="C2" s="450"/>
      <c r="D2" s="450"/>
      <c r="E2" s="450"/>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2"/>
      <c r="B8" s="453"/>
      <c r="C8" s="159"/>
      <c r="D8" s="159"/>
      <c r="E8" s="159"/>
      <c r="F8" s="154"/>
      <c r="G8" s="89"/>
      <c r="H8" s="89"/>
      <c r="I8" s="89"/>
      <c r="J8" s="89"/>
      <c r="K8" s="89"/>
      <c r="L8" s="89"/>
      <c r="M8" s="89"/>
      <c r="N8" s="89"/>
      <c r="O8" s="89"/>
      <c r="P8" s="89"/>
      <c r="Q8" s="89"/>
      <c r="R8" s="89"/>
      <c r="S8" s="89"/>
      <c r="T8" s="89"/>
    </row>
    <row r="9" spans="1:20" ht="17.25" customHeight="1" x14ac:dyDescent="0.25">
      <c r="A9" s="448"/>
      <c r="B9" s="449"/>
      <c r="C9" s="160"/>
      <c r="D9" s="160"/>
      <c r="E9" s="160" t="s">
        <v>249</v>
      </c>
      <c r="F9" s="154"/>
      <c r="G9" s="89"/>
      <c r="H9" s="89"/>
      <c r="I9" s="89"/>
      <c r="J9" s="89"/>
      <c r="K9" s="89"/>
      <c r="L9" s="89"/>
      <c r="M9" s="89"/>
      <c r="N9" s="89"/>
      <c r="O9" s="89"/>
      <c r="P9" s="89"/>
      <c r="Q9" s="89"/>
      <c r="R9" s="89"/>
      <c r="S9" s="89"/>
      <c r="T9" s="89"/>
    </row>
    <row r="10" spans="1:20" ht="17.25" customHeight="1" x14ac:dyDescent="0.25">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48"/>
      <c r="B11" s="449"/>
      <c r="C11" s="160"/>
      <c r="D11" s="160"/>
      <c r="E11" s="160"/>
      <c r="F11" s="154"/>
      <c r="G11" s="89"/>
      <c r="H11" s="89"/>
      <c r="I11" s="89"/>
      <c r="J11" s="89"/>
      <c r="K11" s="89"/>
      <c r="L11" s="89"/>
      <c r="M11" s="89"/>
      <c r="N11" s="89"/>
      <c r="O11" s="89"/>
      <c r="P11" s="89"/>
      <c r="Q11" s="89"/>
      <c r="R11" s="89"/>
      <c r="S11" s="89"/>
      <c r="T11" s="89"/>
    </row>
    <row r="12" spans="1:20" ht="17.25" customHeight="1" x14ac:dyDescent="0.25">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48"/>
      <c r="B14" s="449"/>
      <c r="C14" s="160"/>
      <c r="D14" s="160"/>
      <c r="E14" s="160"/>
      <c r="F14" s="154"/>
      <c r="G14" s="89"/>
      <c r="H14" s="89"/>
      <c r="I14" s="89"/>
      <c r="J14" s="89"/>
      <c r="K14" s="89"/>
      <c r="L14" s="89"/>
      <c r="M14" s="89"/>
      <c r="N14" s="89"/>
      <c r="O14" s="89"/>
      <c r="P14" s="89"/>
      <c r="Q14" s="89"/>
      <c r="R14" s="89"/>
      <c r="S14" s="89"/>
      <c r="T14" s="89"/>
    </row>
    <row r="15" spans="1:20" ht="17.25" customHeight="1" x14ac:dyDescent="0.25">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48"/>
      <c r="B16" s="449"/>
      <c r="C16" s="160"/>
      <c r="D16" s="160"/>
      <c r="E16" s="160"/>
      <c r="F16" s="154"/>
      <c r="G16" s="89"/>
      <c r="H16" s="89"/>
      <c r="I16" s="89"/>
      <c r="J16" s="89"/>
      <c r="K16" s="89"/>
      <c r="L16" s="89"/>
      <c r="M16" s="89"/>
      <c r="N16" s="89"/>
      <c r="O16" s="89"/>
      <c r="P16" s="89"/>
      <c r="Q16" s="89"/>
      <c r="R16" s="89"/>
      <c r="S16" s="89"/>
      <c r="T16" s="89"/>
    </row>
    <row r="17" spans="1:20" ht="17.25" customHeight="1" x14ac:dyDescent="0.25">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4"/>
      <c r="B18" s="455"/>
      <c r="C18" s="161"/>
      <c r="D18" s="161"/>
      <c r="E18" s="161"/>
      <c r="F18" s="154"/>
      <c r="G18" s="89"/>
      <c r="H18" s="89"/>
      <c r="I18" s="89"/>
      <c r="J18" s="89"/>
      <c r="K18" s="89"/>
      <c r="L18" s="89"/>
      <c r="M18" s="89"/>
      <c r="N18" s="89"/>
      <c r="O18" s="89"/>
      <c r="P18" s="89"/>
      <c r="Q18" s="89"/>
      <c r="R18" s="89"/>
      <c r="S18" s="89"/>
      <c r="T18" s="89"/>
    </row>
    <row r="19" spans="1:20" ht="17.25" customHeight="1" x14ac:dyDescent="0.25">
      <c r="A19" s="452"/>
      <c r="B19" s="453"/>
      <c r="C19" s="159"/>
      <c r="D19" s="159"/>
      <c r="E19" s="159"/>
      <c r="F19" s="154"/>
      <c r="G19" s="89"/>
      <c r="H19" s="89"/>
      <c r="I19" s="89"/>
      <c r="J19" s="89"/>
      <c r="K19" s="89"/>
      <c r="L19" s="89"/>
      <c r="M19" s="89"/>
      <c r="N19" s="89"/>
      <c r="O19" s="89"/>
      <c r="P19" s="89"/>
      <c r="Q19" s="89"/>
      <c r="R19" s="89"/>
      <c r="S19" s="89"/>
      <c r="T19" s="89"/>
    </row>
    <row r="20" spans="1:20" ht="17.25" customHeight="1" x14ac:dyDescent="0.25">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48"/>
      <c r="B22" s="449"/>
      <c r="C22" s="160"/>
      <c r="D22" s="160"/>
      <c r="E22" s="160"/>
      <c r="F22" s="154"/>
      <c r="G22" s="89"/>
      <c r="H22" s="89"/>
      <c r="I22" s="89"/>
      <c r="J22" s="89"/>
      <c r="K22" s="89"/>
      <c r="L22" s="89"/>
      <c r="M22" s="89"/>
      <c r="N22" s="89"/>
      <c r="O22" s="89"/>
      <c r="P22" s="89"/>
      <c r="Q22" s="89"/>
      <c r="R22" s="89"/>
      <c r="S22" s="89"/>
      <c r="T22" s="89"/>
    </row>
    <row r="23" spans="1:20" ht="17.25" customHeight="1" x14ac:dyDescent="0.25">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48"/>
      <c r="B25" s="449"/>
      <c r="C25" s="160"/>
      <c r="D25" s="160"/>
      <c r="E25" s="160"/>
      <c r="F25" s="154"/>
      <c r="G25" s="89"/>
      <c r="H25" s="89"/>
      <c r="I25" s="89"/>
      <c r="J25" s="89"/>
      <c r="K25" s="89"/>
      <c r="L25" s="89"/>
      <c r="M25" s="89"/>
      <c r="N25" s="89"/>
      <c r="O25" s="89"/>
      <c r="P25" s="89"/>
      <c r="Q25" s="89"/>
      <c r="R25" s="89"/>
      <c r="S25" s="89"/>
      <c r="T25" s="89"/>
    </row>
    <row r="26" spans="1:20" ht="17.25" customHeight="1" x14ac:dyDescent="0.25">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48"/>
      <c r="B27" s="449"/>
      <c r="C27" s="160"/>
      <c r="D27" s="160"/>
      <c r="E27" s="160"/>
      <c r="F27" s="154"/>
      <c r="G27" s="89"/>
      <c r="H27" s="89"/>
      <c r="I27" s="89"/>
      <c r="J27" s="89"/>
      <c r="K27" s="89"/>
      <c r="L27" s="89"/>
      <c r="M27" s="89"/>
      <c r="N27" s="89"/>
      <c r="O27" s="89"/>
      <c r="P27" s="89"/>
      <c r="Q27" s="89"/>
      <c r="R27" s="89"/>
      <c r="S27" s="89"/>
      <c r="T27" s="89"/>
    </row>
    <row r="28" spans="1:20" ht="17.25" customHeight="1" x14ac:dyDescent="0.25">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4"/>
      <c r="B29" s="455"/>
      <c r="C29" s="161"/>
      <c r="D29" s="161"/>
      <c r="E29" s="161"/>
      <c r="F29" s="154"/>
      <c r="G29" s="89"/>
      <c r="H29" s="89"/>
      <c r="I29" s="89"/>
      <c r="J29" s="89"/>
      <c r="K29" s="89"/>
      <c r="L29" s="89"/>
      <c r="M29" s="89"/>
      <c r="N29" s="89"/>
      <c r="O29" s="89"/>
      <c r="P29" s="89"/>
      <c r="Q29" s="89"/>
      <c r="R29" s="89"/>
      <c r="S29" s="89"/>
      <c r="T29" s="89"/>
    </row>
    <row r="30" spans="1:20" ht="17.25" customHeight="1" x14ac:dyDescent="0.25">
      <c r="A30" s="452"/>
      <c r="B30" s="453"/>
      <c r="C30" s="159"/>
      <c r="D30" s="159"/>
      <c r="E30" s="159"/>
      <c r="F30" s="154"/>
      <c r="G30" s="89"/>
      <c r="H30" s="89"/>
      <c r="I30" s="89"/>
      <c r="J30" s="89"/>
      <c r="K30" s="89"/>
      <c r="L30" s="89"/>
      <c r="M30" s="89"/>
      <c r="N30" s="89"/>
      <c r="O30" s="89"/>
      <c r="P30" s="89"/>
      <c r="Q30" s="89"/>
      <c r="R30" s="89"/>
      <c r="S30" s="89"/>
      <c r="T30" s="89"/>
    </row>
    <row r="31" spans="1:20" ht="17.25" customHeight="1" x14ac:dyDescent="0.25">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48"/>
      <c r="B33" s="449"/>
      <c r="C33" s="160"/>
      <c r="D33" s="160"/>
      <c r="E33" s="160"/>
      <c r="F33" s="154"/>
      <c r="G33" s="89"/>
      <c r="H33" s="89"/>
      <c r="I33" s="89"/>
      <c r="J33" s="89"/>
      <c r="K33" s="89"/>
      <c r="L33" s="89"/>
      <c r="M33" s="89"/>
      <c r="N33" s="89"/>
      <c r="O33" s="89"/>
      <c r="P33" s="89"/>
      <c r="Q33" s="89"/>
      <c r="R33" s="89"/>
      <c r="S33" s="89"/>
      <c r="T33" s="89"/>
    </row>
    <row r="34" spans="1:20" ht="17.25" customHeight="1" x14ac:dyDescent="0.25">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48"/>
      <c r="B36" s="449"/>
      <c r="C36" s="160"/>
      <c r="D36" s="160"/>
      <c r="E36" s="160"/>
      <c r="F36" s="154"/>
      <c r="G36" s="89"/>
      <c r="H36" s="89"/>
      <c r="I36" s="89"/>
      <c r="J36" s="89"/>
      <c r="K36" s="89"/>
      <c r="L36" s="89"/>
      <c r="M36" s="89"/>
      <c r="N36" s="89"/>
      <c r="O36" s="89"/>
      <c r="P36" s="89"/>
      <c r="Q36" s="89"/>
      <c r="R36" s="89"/>
      <c r="S36" s="89"/>
      <c r="T36" s="89"/>
    </row>
    <row r="37" spans="1:20" ht="17.25" customHeight="1" x14ac:dyDescent="0.25">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48"/>
      <c r="B38" s="449"/>
      <c r="C38" s="160"/>
      <c r="D38" s="160"/>
      <c r="E38" s="160"/>
      <c r="F38" s="154"/>
      <c r="G38" s="89"/>
      <c r="H38" s="89"/>
      <c r="I38" s="89"/>
      <c r="J38" s="89"/>
      <c r="K38" s="89"/>
      <c r="L38" s="89"/>
      <c r="M38" s="89"/>
      <c r="N38" s="89"/>
      <c r="O38" s="89"/>
      <c r="P38" s="89"/>
      <c r="Q38" s="89"/>
      <c r="R38" s="89"/>
      <c r="S38" s="89"/>
      <c r="T38" s="89"/>
    </row>
    <row r="39" spans="1:20" ht="17.25" customHeight="1" x14ac:dyDescent="0.25">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4"/>
      <c r="B40" s="455"/>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0" t="s">
        <v>243</v>
      </c>
      <c r="B42" s="450"/>
      <c r="C42" s="450"/>
      <c r="D42" s="450"/>
      <c r="E42" s="450"/>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x14ac:dyDescent="0.25">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56" t="s">
        <v>2</v>
      </c>
      <c r="C51" s="456"/>
      <c r="D51" s="166"/>
      <c r="E51" s="160"/>
      <c r="F51" s="154"/>
      <c r="G51" s="89"/>
      <c r="H51" s="89"/>
      <c r="I51" s="89"/>
      <c r="J51" s="89"/>
      <c r="K51" s="89"/>
      <c r="L51" s="89"/>
      <c r="M51" s="89"/>
      <c r="N51" s="89"/>
      <c r="O51" s="89"/>
      <c r="P51" s="89"/>
      <c r="Q51" s="89"/>
      <c r="R51" s="89"/>
      <c r="S51" s="89"/>
      <c r="T51" s="89"/>
    </row>
    <row r="52" spans="1:20" ht="13.5" customHeight="1" x14ac:dyDescent="0.25">
      <c r="A52" s="164"/>
      <c r="B52" s="456" t="s">
        <v>257</v>
      </c>
      <c r="C52" s="456"/>
      <c r="D52" s="160"/>
      <c r="E52" s="160"/>
      <c r="F52" s="154"/>
      <c r="G52" s="89"/>
      <c r="H52" s="89"/>
      <c r="I52" s="89"/>
      <c r="J52" s="89"/>
      <c r="K52" s="89"/>
      <c r="L52" s="89"/>
      <c r="M52" s="89"/>
      <c r="N52" s="89"/>
      <c r="O52" s="89"/>
      <c r="P52" s="89"/>
      <c r="Q52" s="89"/>
      <c r="R52" s="89"/>
      <c r="S52" s="89"/>
      <c r="T52" s="89"/>
    </row>
    <row r="53" spans="1:20" ht="13.5" customHeight="1" x14ac:dyDescent="0.25">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56" t="s">
        <v>260</v>
      </c>
      <c r="C55" s="456"/>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x14ac:dyDescent="0.25">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56" t="s">
        <v>2</v>
      </c>
      <c r="C61" s="456"/>
      <c r="D61" s="166"/>
      <c r="E61" s="160"/>
      <c r="F61" s="154"/>
      <c r="G61" s="89"/>
      <c r="H61" s="89"/>
      <c r="I61" s="89"/>
      <c r="J61" s="89"/>
      <c r="K61" s="89"/>
      <c r="L61" s="89"/>
      <c r="M61" s="89"/>
      <c r="N61" s="89"/>
      <c r="O61" s="89"/>
      <c r="P61" s="89"/>
      <c r="Q61" s="89"/>
      <c r="R61" s="89"/>
      <c r="S61" s="89"/>
      <c r="T61" s="89"/>
    </row>
    <row r="62" spans="1:20" ht="13.5" customHeight="1" x14ac:dyDescent="0.25">
      <c r="A62" s="164"/>
      <c r="B62" s="456" t="s">
        <v>257</v>
      </c>
      <c r="C62" s="456"/>
      <c r="D62" s="160"/>
      <c r="E62" s="160"/>
      <c r="F62" s="154"/>
      <c r="G62" s="89"/>
      <c r="H62" s="89"/>
      <c r="I62" s="89"/>
      <c r="J62" s="89"/>
      <c r="K62" s="89"/>
      <c r="L62" s="89"/>
      <c r="M62" s="89"/>
      <c r="N62" s="89"/>
      <c r="O62" s="89"/>
      <c r="P62" s="89"/>
      <c r="Q62" s="89"/>
      <c r="R62" s="89"/>
      <c r="S62" s="89"/>
      <c r="T62" s="89"/>
    </row>
    <row r="63" spans="1:20" ht="13.5" customHeight="1" x14ac:dyDescent="0.25">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56" t="s">
        <v>260</v>
      </c>
      <c r="C65" s="456"/>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x14ac:dyDescent="0.25">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56" t="s">
        <v>2</v>
      </c>
      <c r="C71" s="456"/>
      <c r="D71" s="166"/>
      <c r="E71" s="160"/>
      <c r="F71" s="154"/>
      <c r="G71" s="89"/>
      <c r="H71" s="89"/>
      <c r="I71" s="89"/>
      <c r="J71" s="89"/>
      <c r="K71" s="89"/>
      <c r="L71" s="89"/>
      <c r="M71" s="89"/>
      <c r="N71" s="89"/>
      <c r="O71" s="89"/>
      <c r="P71" s="89"/>
      <c r="Q71" s="89"/>
      <c r="R71" s="89"/>
      <c r="S71" s="89"/>
      <c r="T71" s="89"/>
    </row>
    <row r="72" spans="1:20" ht="13.5" customHeight="1" x14ac:dyDescent="0.25">
      <c r="A72" s="160"/>
      <c r="B72" s="456" t="s">
        <v>257</v>
      </c>
      <c r="C72" s="456"/>
      <c r="D72" s="160"/>
      <c r="E72" s="160"/>
      <c r="F72" s="154"/>
      <c r="G72" s="89"/>
      <c r="H72" s="89"/>
      <c r="I72" s="89"/>
      <c r="J72" s="89"/>
      <c r="K72" s="89"/>
      <c r="L72" s="89"/>
      <c r="M72" s="89"/>
      <c r="N72" s="89"/>
      <c r="O72" s="89"/>
      <c r="P72" s="89"/>
      <c r="Q72" s="89"/>
      <c r="R72" s="89"/>
      <c r="S72" s="89"/>
      <c r="T72" s="89"/>
    </row>
    <row r="73" spans="1:20" ht="13.5" customHeight="1" x14ac:dyDescent="0.25">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56" t="s">
        <v>260</v>
      </c>
      <c r="C75" s="456"/>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x14ac:dyDescent="0.25">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Alfi Nur Fuad</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24021001 / 0091753778</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Sangubanyu</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59" t="str">
        <f>INTRAKURIKULER!D14</f>
        <v>Seni Budaya</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59" t="str">
        <f>INTRAKURIKULER!D15</f>
        <v>Muatan Lokal</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59" t="str">
        <f>INTRAKURIKULER!D16</f>
        <v>Matematika</v>
      </c>
      <c r="E18" s="459"/>
      <c r="F18" s="459"/>
      <c r="G18" s="459"/>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59" t="str">
        <f>INTRAKURIKULER!D17</f>
        <v>Bahasa Inggris</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59" t="str">
        <f>INTRAKURIKULER!D18</f>
        <v>Informatika</v>
      </c>
      <c r="E20" s="459"/>
      <c r="F20" s="459"/>
      <c r="G20" s="459"/>
      <c r="H20" s="181">
        <f>VLOOKUP($J$2,'S10'!$C$16:$S$55,17,FALSE)</f>
        <v>80</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59" t="str">
        <f>INTRAKURIKULER!D19</f>
        <v>Projek Ilmu Pengetahuan Alam dan Sosial</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59" t="str">
        <f>INTRAKURIKULER!D20</f>
        <v>Dasar-dasar Program Keahlian</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PENGAMBILAN BUKU RAPOR SISWA SEMESTER " &amp; UPPER('DATA SEKOLAH'!D21) &amp; " X TSM"</f>
        <v>TANDA TERIMA PENGAMBILAN BUKU RAPOR SISWA SEMESTER II (DUA) X TSM</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366</v>
      </c>
      <c r="C10" s="470" t="s">
        <v>30</v>
      </c>
      <c r="D10" s="470" t="s">
        <v>367</v>
      </c>
      <c r="E10" s="470" t="s">
        <v>368</v>
      </c>
      <c r="F10" s="470"/>
    </row>
    <row r="11" spans="1:6" x14ac:dyDescent="0.25">
      <c r="A11" s="470"/>
      <c r="B11" s="470"/>
      <c r="C11" s="470"/>
      <c r="D11" s="470"/>
      <c r="E11" s="470"/>
      <c r="F11" s="470"/>
    </row>
    <row r="12" spans="1:6" x14ac:dyDescent="0.25">
      <c r="A12" s="309">
        <v>1</v>
      </c>
      <c r="B12" s="310">
        <f>IF('DATA SISWA'!D10="","",'DATA SISWA'!D10)</f>
        <v>24021001</v>
      </c>
      <c r="C12" s="310" t="str">
        <f>IF('DATA SISWA'!E10="","",'DATA SISWA'!E10)</f>
        <v>0091753778</v>
      </c>
      <c r="D12" s="311" t="str">
        <f>IF('DATA SISWA'!F10="","",'DATA SISWA'!F10)</f>
        <v>Alfi Nur Fuad</v>
      </c>
      <c r="E12" s="471">
        <v>1</v>
      </c>
      <c r="F12" s="472">
        <v>2</v>
      </c>
    </row>
    <row r="13" spans="1:6" x14ac:dyDescent="0.25">
      <c r="A13" s="309">
        <v>2</v>
      </c>
      <c r="B13" s="310">
        <f>IF('DATA SISWA'!D11="","",'DATA SISWA'!D11)</f>
        <v>24021002</v>
      </c>
      <c r="C13" s="310" t="str">
        <f>IF('DATA SISWA'!E11="","",'DATA SISWA'!E11)</f>
        <v>0082469600</v>
      </c>
      <c r="D13" s="311" t="str">
        <f>IF('DATA SISWA'!F11="","",'DATA SISWA'!F11)</f>
        <v>ARDIAN SAPUTRA</v>
      </c>
      <c r="E13" s="471"/>
      <c r="F13" s="472"/>
    </row>
    <row r="14" spans="1:6" x14ac:dyDescent="0.25">
      <c r="A14" s="309">
        <v>3</v>
      </c>
      <c r="B14" s="310">
        <f>IF('DATA SISWA'!D12="","",'DATA SISWA'!D12)</f>
        <v>24021003</v>
      </c>
      <c r="C14" s="310" t="str">
        <f>IF('DATA SISWA'!E12="","",'DATA SISWA'!E12)</f>
        <v>0081924647</v>
      </c>
      <c r="D14" s="311" t="str">
        <f>IF('DATA SISWA'!F12="","",'DATA SISWA'!F12)</f>
        <v>ARGA CELSA SAPUTRA</v>
      </c>
      <c r="E14" s="471">
        <v>3</v>
      </c>
      <c r="F14" s="472">
        <v>4</v>
      </c>
    </row>
    <row r="15" spans="1:6" x14ac:dyDescent="0.25">
      <c r="A15" s="309">
        <v>4</v>
      </c>
      <c r="B15" s="310">
        <f>IF('DATA SISWA'!D13="","",'DATA SISWA'!D13)</f>
        <v>24021004</v>
      </c>
      <c r="C15" s="310" t="str">
        <f>IF('DATA SISWA'!E13="","",'DATA SISWA'!E13)</f>
        <v>0103279135</v>
      </c>
      <c r="D15" s="311" t="str">
        <f>IF('DATA SISWA'!F13="","",'DATA SISWA'!F13)</f>
        <v>ARIF SUBHIANSYAH</v>
      </c>
      <c r="E15" s="471"/>
      <c r="F15" s="472"/>
    </row>
    <row r="16" spans="1:6" x14ac:dyDescent="0.25">
      <c r="A16" s="309">
        <v>5</v>
      </c>
      <c r="B16" s="310">
        <f>IF('DATA SISWA'!D14="","",'DATA SISWA'!D14)</f>
        <v>24021006</v>
      </c>
      <c r="C16" s="310" t="str">
        <f>IF('DATA SISWA'!E14="","",'DATA SISWA'!E14)</f>
        <v>0083490897</v>
      </c>
      <c r="D16" s="311" t="str">
        <f>IF('DATA SISWA'!F14="","",'DATA SISWA'!F14)</f>
        <v>ASMAH WATI</v>
      </c>
      <c r="E16" s="471">
        <v>5</v>
      </c>
      <c r="F16" s="472">
        <v>6</v>
      </c>
    </row>
    <row r="17" spans="1:6" x14ac:dyDescent="0.25">
      <c r="A17" s="309">
        <v>6</v>
      </c>
      <c r="B17" s="310">
        <f>IF('DATA SISWA'!D15="","",'DATA SISWA'!D15)</f>
        <v>24021007</v>
      </c>
      <c r="C17" s="310" t="str">
        <f>IF('DATA SISWA'!E15="","",'DATA SISWA'!E15)</f>
        <v>0108527357</v>
      </c>
      <c r="D17" s="311" t="str">
        <f>IF('DATA SISWA'!F15="","",'DATA SISWA'!F15)</f>
        <v>BENNY ALFARIZI</v>
      </c>
      <c r="E17" s="471"/>
      <c r="F17" s="472"/>
    </row>
    <row r="18" spans="1:6" x14ac:dyDescent="0.25">
      <c r="A18" s="309">
        <v>7</v>
      </c>
      <c r="B18" s="310">
        <f>IF('DATA SISWA'!D16="","",'DATA SISWA'!D16)</f>
        <v>24021009</v>
      </c>
      <c r="C18" s="310" t="str">
        <f>IF('DATA SISWA'!E16="","",'DATA SISWA'!E16)</f>
        <v>0099794479</v>
      </c>
      <c r="D18" s="311" t="str">
        <f>IF('DATA SISWA'!F16="","",'DATA SISWA'!F16)</f>
        <v>DIMAS DONI PRATAMA</v>
      </c>
      <c r="E18" s="471">
        <v>7</v>
      </c>
      <c r="F18" s="472">
        <v>8</v>
      </c>
    </row>
    <row r="19" spans="1:6" x14ac:dyDescent="0.25">
      <c r="A19" s="309">
        <v>8</v>
      </c>
      <c r="B19" s="310">
        <f>IF('DATA SISWA'!D17="","",'DATA SISWA'!D17)</f>
        <v>24021010</v>
      </c>
      <c r="C19" s="310" t="str">
        <f>IF('DATA SISWA'!E17="","",'DATA SISWA'!E17)</f>
        <v>0097451744</v>
      </c>
      <c r="D19" s="311" t="str">
        <f>IF('DATA SISWA'!F17="","",'DATA SISWA'!F17)</f>
        <v>FERDI ANDRIANSAH</v>
      </c>
      <c r="E19" s="471"/>
      <c r="F19" s="472"/>
    </row>
    <row r="20" spans="1:6" x14ac:dyDescent="0.25">
      <c r="A20" s="309">
        <v>9</v>
      </c>
      <c r="B20" s="310">
        <f>IF('DATA SISWA'!D18="","",'DATA SISWA'!D18)</f>
        <v>24021040</v>
      </c>
      <c r="C20" s="310" t="str">
        <f>IF('DATA SISWA'!E18="","",'DATA SISWA'!E18)</f>
        <v>0091786332</v>
      </c>
      <c r="D20" s="311" t="str">
        <f>IF('DATA SISWA'!F18="","",'DATA SISWA'!F18)</f>
        <v>Galih Saputra</v>
      </c>
      <c r="E20" s="471">
        <v>9</v>
      </c>
      <c r="F20" s="472">
        <v>10</v>
      </c>
    </row>
    <row r="21" spans="1:6" x14ac:dyDescent="0.25">
      <c r="A21" s="309">
        <v>10</v>
      </c>
      <c r="B21" s="310">
        <f>IF('DATA SISWA'!D19="","",'DATA SISWA'!D19)</f>
        <v>24021012</v>
      </c>
      <c r="C21" s="310" t="str">
        <f>IF('DATA SISWA'!E19="","",'DATA SISWA'!E19)</f>
        <v>0089891825</v>
      </c>
      <c r="D21" s="311" t="str">
        <f>IF('DATA SISWA'!F19="","",'DATA SISWA'!F19)</f>
        <v>HERIOS DWI PRAYOGA</v>
      </c>
      <c r="E21" s="471"/>
      <c r="F21" s="472"/>
    </row>
    <row r="22" spans="1:6" x14ac:dyDescent="0.25">
      <c r="A22" s="309">
        <v>11</v>
      </c>
      <c r="B22" s="310">
        <f>IF('DATA SISWA'!D20="","",'DATA SISWA'!D20)</f>
        <v>24021013</v>
      </c>
      <c r="C22" s="310" t="str">
        <f>IF('DATA SISWA'!E20="","",'DATA SISWA'!E20)</f>
        <v>0082262261</v>
      </c>
      <c r="D22" s="311" t="str">
        <f>IF('DATA SISWA'!F20="","",'DATA SISWA'!F20)</f>
        <v>HIZQI IQBAL WIJAYA</v>
      </c>
      <c r="E22" s="471">
        <v>11</v>
      </c>
      <c r="F22" s="472">
        <v>12</v>
      </c>
    </row>
    <row r="23" spans="1:6" x14ac:dyDescent="0.25">
      <c r="A23" s="309">
        <v>12</v>
      </c>
      <c r="B23" s="310">
        <f>IF('DATA SISWA'!D21="","",'DATA SISWA'!D21)</f>
        <v>24021014</v>
      </c>
      <c r="C23" s="310" t="str">
        <f>IF('DATA SISWA'!E21="","",'DATA SISWA'!E21)</f>
        <v>0087320986</v>
      </c>
      <c r="D23" s="311" t="str">
        <f>IF('DATA SISWA'!F21="","",'DATA SISWA'!F21)</f>
        <v>IQBAL IDFI DIOLINO</v>
      </c>
      <c r="E23" s="471"/>
      <c r="F23" s="472"/>
    </row>
    <row r="24" spans="1:6" x14ac:dyDescent="0.25">
      <c r="A24" s="309">
        <v>13</v>
      </c>
      <c r="B24" s="310">
        <f>IF('DATA SISWA'!D22="","",'DATA SISWA'!D22)</f>
        <v>24021015</v>
      </c>
      <c r="C24" s="310" t="str">
        <f>IF('DATA SISWA'!E22="","",'DATA SISWA'!E22)</f>
        <v>0087709308</v>
      </c>
      <c r="D24" s="311" t="str">
        <f>IF('DATA SISWA'!F22="","",'DATA SISWA'!F22)</f>
        <v>Khoirul Anam</v>
      </c>
      <c r="E24" s="471">
        <v>13</v>
      </c>
      <c r="F24" s="472">
        <v>14</v>
      </c>
    </row>
    <row r="25" spans="1:6" x14ac:dyDescent="0.25">
      <c r="A25" s="309">
        <v>14</v>
      </c>
      <c r="B25" s="310">
        <f>IF('DATA SISWA'!D23="","",'DATA SISWA'!D23)</f>
        <v>24021018</v>
      </c>
      <c r="C25" s="310" t="str">
        <f>IF('DATA SISWA'!E23="","",'DATA SISWA'!E23)</f>
        <v>0086954753</v>
      </c>
      <c r="D25" s="311" t="str">
        <f>IF('DATA SISWA'!F23="","",'DATA SISWA'!F23)</f>
        <v>M. HERBI MANSYAH ASSHEBIL</v>
      </c>
      <c r="E25" s="471"/>
      <c r="F25" s="472"/>
    </row>
    <row r="26" spans="1:6" x14ac:dyDescent="0.25">
      <c r="A26" s="309">
        <v>15</v>
      </c>
      <c r="B26" s="310">
        <f>IF('DATA SISWA'!D24="","",'DATA SISWA'!D24)</f>
        <v>24021039</v>
      </c>
      <c r="C26" s="310" t="str">
        <f>IF('DATA SISWA'!E24="","",'DATA SISWA'!E24)</f>
        <v>0083362789</v>
      </c>
      <c r="D26" s="311" t="str">
        <f>IF('DATA SISWA'!F24="","",'DATA SISWA'!F24)</f>
        <v>MUHAMMAD ALGA FIKI</v>
      </c>
      <c r="E26" s="471">
        <v>15</v>
      </c>
      <c r="F26" s="472">
        <v>16</v>
      </c>
    </row>
    <row r="27" spans="1:6" x14ac:dyDescent="0.25">
      <c r="A27" s="309">
        <v>16</v>
      </c>
      <c r="B27" s="310">
        <f>IF('DATA SISWA'!D25="","",'DATA SISWA'!D25)</f>
        <v>24021016</v>
      </c>
      <c r="C27" s="310" t="str">
        <f>IF('DATA SISWA'!E25="","",'DATA SISWA'!E25)</f>
        <v>0087059588</v>
      </c>
      <c r="D27" s="311" t="str">
        <f>IF('DATA SISWA'!F25="","",'DATA SISWA'!F25)</f>
        <v>MUHAMMAD FAREL FAUZAN</v>
      </c>
      <c r="E27" s="471"/>
      <c r="F27" s="472"/>
    </row>
    <row r="28" spans="1:6" x14ac:dyDescent="0.25">
      <c r="A28" s="309">
        <v>17</v>
      </c>
      <c r="B28" s="310">
        <f>IF('DATA SISWA'!D26="","",'DATA SISWA'!D26)</f>
        <v>24021017</v>
      </c>
      <c r="C28" s="310" t="str">
        <f>IF('DATA SISWA'!E26="","",'DATA SISWA'!E26)</f>
        <v>3102432859</v>
      </c>
      <c r="D28" s="311" t="str">
        <f>IF('DATA SISWA'!F26="","",'DATA SISWA'!F26)</f>
        <v>MUHAMMAD FIKIH CAHYA</v>
      </c>
      <c r="E28" s="471">
        <v>17</v>
      </c>
      <c r="F28" s="472">
        <v>18</v>
      </c>
    </row>
    <row r="29" spans="1:6" x14ac:dyDescent="0.25">
      <c r="A29" s="309">
        <v>18</v>
      </c>
      <c r="B29" s="310">
        <f>IF('DATA SISWA'!D27="","",'DATA SISWA'!D27)</f>
        <v>24021037</v>
      </c>
      <c r="C29" s="310" t="str">
        <f>IF('DATA SISWA'!E27="","",'DATA SISWA'!E27)</f>
        <v>0071343871</v>
      </c>
      <c r="D29" s="311" t="str">
        <f>IF('DATA SISWA'!F27="","",'DATA SISWA'!F27)</f>
        <v>MUHAMMAD HAJIANSYAH</v>
      </c>
      <c r="E29" s="471"/>
      <c r="F29" s="472"/>
    </row>
    <row r="30" spans="1:6" x14ac:dyDescent="0.25">
      <c r="A30" s="309">
        <v>19</v>
      </c>
      <c r="B30" s="310">
        <f>IF('DATA SISWA'!D28="","",'DATA SISWA'!D28)</f>
        <v>24021022</v>
      </c>
      <c r="C30" s="310" t="str">
        <f>IF('DATA SISWA'!E28="","",'DATA SISWA'!E28)</f>
        <v>0098788706</v>
      </c>
      <c r="D30" s="311" t="str">
        <f>IF('DATA SISWA'!F28="","",'DATA SISWA'!F28)</f>
        <v>MUHAMMAD SAPUTRA</v>
      </c>
      <c r="E30" s="471">
        <v>19</v>
      </c>
      <c r="F30" s="472">
        <v>20</v>
      </c>
    </row>
    <row r="31" spans="1:6" x14ac:dyDescent="0.25">
      <c r="A31" s="309">
        <v>20</v>
      </c>
      <c r="B31" s="310">
        <f>IF('DATA SISWA'!D29="","",'DATA SISWA'!D29)</f>
        <v>24021023</v>
      </c>
      <c r="C31" s="310" t="str">
        <f>IF('DATA SISWA'!E29="","",'DATA SISWA'!E29)</f>
        <v>0095887043</v>
      </c>
      <c r="D31" s="311" t="str">
        <f>IF('DATA SISWA'!F29="","",'DATA SISWA'!F29)</f>
        <v>RAGIL LLIMA</v>
      </c>
      <c r="E31" s="471"/>
      <c r="F31" s="472"/>
    </row>
    <row r="32" spans="1:6" x14ac:dyDescent="0.25">
      <c r="A32" s="309">
        <v>21</v>
      </c>
      <c r="B32" s="310">
        <f>IF('DATA SISWA'!D30="","",'DATA SISWA'!D30)</f>
        <v>24021025</v>
      </c>
      <c r="C32" s="310" t="str">
        <f>IF('DATA SISWA'!E30="","",'DATA SISWA'!E30)</f>
        <v>3097965778</v>
      </c>
      <c r="D32" s="311" t="str">
        <f>IF('DATA SISWA'!F30="","",'DATA SISWA'!F30)</f>
        <v>REKSI RAMADHAN</v>
      </c>
      <c r="E32" s="471">
        <v>21</v>
      </c>
      <c r="F32" s="472">
        <v>22</v>
      </c>
    </row>
    <row r="33" spans="1:6" x14ac:dyDescent="0.25">
      <c r="A33" s="309">
        <v>22</v>
      </c>
      <c r="B33" s="310">
        <f>IF('DATA SISWA'!D31="","",'DATA SISWA'!D31)</f>
        <v>24021026</v>
      </c>
      <c r="C33" s="310" t="str">
        <f>IF('DATA SISWA'!E31="","",'DATA SISWA'!E31)</f>
        <v>0099868780</v>
      </c>
      <c r="D33" s="311" t="str">
        <f>IF('DATA SISWA'!F31="","",'DATA SISWA'!F31)</f>
        <v>REZA KHOLISFATUL</v>
      </c>
      <c r="E33" s="471"/>
      <c r="F33" s="472"/>
    </row>
    <row r="34" spans="1:6" x14ac:dyDescent="0.25">
      <c r="A34" s="309">
        <v>23</v>
      </c>
      <c r="B34" s="310">
        <f>IF('DATA SISWA'!D32="","",'DATA SISWA'!D32)</f>
        <v>24021027</v>
      </c>
      <c r="C34" s="310" t="str">
        <f>IF('DATA SISWA'!E32="","",'DATA SISWA'!E32)</f>
        <v>0096309941</v>
      </c>
      <c r="D34" s="311" t="str">
        <f>IF('DATA SISWA'!F32="","",'DATA SISWA'!F32)</f>
        <v>RIDHO TAUFIQ HIDAYAT</v>
      </c>
      <c r="E34" s="471">
        <v>23</v>
      </c>
      <c r="F34" s="472">
        <v>24</v>
      </c>
    </row>
    <row r="35" spans="1:6" x14ac:dyDescent="0.25">
      <c r="A35" s="309">
        <v>24</v>
      </c>
      <c r="B35" s="310">
        <f>IF('DATA SISWA'!D33="","",'DATA SISWA'!D33)</f>
        <v>24021028</v>
      </c>
      <c r="C35" s="310" t="str">
        <f>IF('DATA SISWA'!E33="","",'DATA SISWA'!E33)</f>
        <v>0096869009</v>
      </c>
      <c r="D35" s="311" t="str">
        <f>IF('DATA SISWA'!F33="","",'DATA SISWA'!F33)</f>
        <v>Riffan Maulana</v>
      </c>
      <c r="E35" s="471"/>
      <c r="F35" s="472"/>
    </row>
    <row r="36" spans="1:6" x14ac:dyDescent="0.25">
      <c r="A36" s="309">
        <v>25</v>
      </c>
      <c r="B36" s="310">
        <f>IF('DATA SISWA'!D34="","",'DATA SISWA'!D34)</f>
        <v>24021029</v>
      </c>
      <c r="C36" s="310" t="str">
        <f>IF('DATA SISWA'!E34="","",'DATA SISWA'!E34)</f>
        <v>0092850665</v>
      </c>
      <c r="D36" s="311" t="str">
        <f>IF('DATA SISWA'!F34="","",'DATA SISWA'!F34)</f>
        <v>RINDYANI TUNGGA DEWI</v>
      </c>
      <c r="E36" s="471">
        <v>25</v>
      </c>
      <c r="F36" s="472">
        <v>26</v>
      </c>
    </row>
    <row r="37" spans="1:6" x14ac:dyDescent="0.25">
      <c r="A37" s="309">
        <v>26</v>
      </c>
      <c r="B37" s="310">
        <f>IF('DATA SISWA'!D35="","",'DATA SISWA'!D35)</f>
        <v>24021031</v>
      </c>
      <c r="C37" s="310" t="str">
        <f>IF('DATA SISWA'!E35="","",'DATA SISWA'!E35)</f>
        <v>3101993650</v>
      </c>
      <c r="D37" s="311" t="str">
        <f>IF('DATA SISWA'!F35="","",'DATA SISWA'!F35)</f>
        <v>RIZIK ABDILAH</v>
      </c>
      <c r="E37" s="471"/>
      <c r="F37" s="472"/>
    </row>
    <row r="38" spans="1:6" x14ac:dyDescent="0.25">
      <c r="A38" s="309">
        <v>27</v>
      </c>
      <c r="B38" s="310">
        <f>IF('DATA SISWA'!D36="","",'DATA SISWA'!D36)</f>
        <v>24021038</v>
      </c>
      <c r="C38" s="310" t="str">
        <f>IF('DATA SISWA'!E36="","",'DATA SISWA'!E36)</f>
        <v>0089912585</v>
      </c>
      <c r="D38" s="311" t="str">
        <f>IF('DATA SISWA'!F36="","",'DATA SISWA'!F36)</f>
        <v>RIZKI PUTRA PRATAMA</v>
      </c>
      <c r="E38" s="471">
        <v>27</v>
      </c>
      <c r="F38" s="472">
        <v>28</v>
      </c>
    </row>
    <row r="39" spans="1:6" x14ac:dyDescent="0.25">
      <c r="A39" s="309">
        <v>28</v>
      </c>
      <c r="B39" s="310">
        <f>IF('DATA SISWA'!D37="","",'DATA SISWA'!D37)</f>
        <v>23020025</v>
      </c>
      <c r="C39" s="310" t="str">
        <f>IF('DATA SISWA'!E37="","",'DATA SISWA'!E37)</f>
        <v>0089433584</v>
      </c>
      <c r="D39" s="311" t="str">
        <f>IF('DATA SISWA'!F37="","",'DATA SISWA'!F37)</f>
        <v>RIZKY RAMADHAN</v>
      </c>
      <c r="E39" s="471"/>
      <c r="F39" s="472"/>
    </row>
    <row r="40" spans="1:6" x14ac:dyDescent="0.25">
      <c r="A40" s="309">
        <v>29</v>
      </c>
      <c r="B40" s="310">
        <f>IF('DATA SISWA'!D38="","",'DATA SISWA'!D38)</f>
        <v>24021032</v>
      </c>
      <c r="C40" s="310" t="str">
        <f>IF('DATA SISWA'!E38="","",'DATA SISWA'!E38)</f>
        <v>0071812379</v>
      </c>
      <c r="D40" s="311" t="str">
        <f>IF('DATA SISWA'!F38="","",'DATA SISWA'!F38)</f>
        <v>SEPTIAWAN PRATAMA</v>
      </c>
      <c r="E40" s="471">
        <v>29</v>
      </c>
      <c r="F40" s="472">
        <v>30</v>
      </c>
    </row>
    <row r="41" spans="1:6" x14ac:dyDescent="0.25">
      <c r="A41" s="309">
        <v>30</v>
      </c>
      <c r="B41" s="310">
        <f>IF('DATA SISWA'!D39="","",'DATA SISWA'!D39)</f>
        <v>24021033</v>
      </c>
      <c r="C41" s="310" t="str">
        <f>IF('DATA SISWA'!E39="","",'DATA SISWA'!E39)</f>
        <v>0109960102</v>
      </c>
      <c r="D41" s="311" t="str">
        <f>IF('DATA SISWA'!F39="","",'DATA SISWA'!F39)</f>
        <v>SETIAWAN RAMADHAN ALBANI</v>
      </c>
      <c r="E41" s="471"/>
      <c r="F41" s="472"/>
    </row>
    <row r="42" spans="1:6" x14ac:dyDescent="0.25">
      <c r="A42" s="309">
        <v>31</v>
      </c>
      <c r="B42" s="310">
        <f>IF('DATA SISWA'!D40="","",'DATA SISWA'!D40)</f>
        <v>24021034</v>
      </c>
      <c r="C42" s="310" t="str">
        <f>IF('DATA SISWA'!E40="","",'DATA SISWA'!E40)</f>
        <v>0092324089</v>
      </c>
      <c r="D42" s="311" t="str">
        <f>IF('DATA SISWA'!F40="","",'DATA SISWA'!F40)</f>
        <v>SURYA AFFANDI</v>
      </c>
      <c r="E42" s="471">
        <v>31</v>
      </c>
      <c r="F42" s="472">
        <v>32</v>
      </c>
    </row>
    <row r="43" spans="1:6" x14ac:dyDescent="0.25">
      <c r="A43" s="309">
        <v>32</v>
      </c>
      <c r="B43" s="310">
        <f>IF('DATA SISWA'!D41="","",'DATA SISWA'!D41)</f>
        <v>24021035</v>
      </c>
      <c r="C43" s="310" t="str">
        <f>IF('DATA SISWA'!E41="","",'DATA SISWA'!E41)</f>
        <v>0086536442</v>
      </c>
      <c r="D43" s="311" t="str">
        <f>IF('DATA SISWA'!F41="","",'DATA SISWA'!F41)</f>
        <v>WIKI HANDOKO</v>
      </c>
      <c r="E43" s="471"/>
      <c r="F43" s="472"/>
    </row>
    <row r="44" spans="1:6" x14ac:dyDescent="0.25">
      <c r="A44" s="309">
        <v>33</v>
      </c>
      <c r="B44" s="310" t="str">
        <f>IF('DATA SISWA'!D42="","",'DATA SISWA'!D42)</f>
        <v/>
      </c>
      <c r="C44" s="310" t="str">
        <f>IF('DATA SISWA'!E42="","",'DATA SISWA'!E42)</f>
        <v/>
      </c>
      <c r="D44" s="311" t="str">
        <f>IF('DATA SISWA'!F42="","",'DATA SISWA'!F42)</f>
        <v/>
      </c>
      <c r="E44" s="471">
        <v>33</v>
      </c>
      <c r="F44" s="472">
        <v>34</v>
      </c>
    </row>
    <row r="45" spans="1:6" x14ac:dyDescent="0.25">
      <c r="A45" s="309">
        <v>34</v>
      </c>
      <c r="B45" s="310" t="str">
        <f>IF('DATA SISWA'!D43="","",'DATA SISWA'!D43)</f>
        <v/>
      </c>
      <c r="C45" s="310" t="str">
        <f>IF('DATA SISWA'!E43="","",'DATA SISWA'!E43)</f>
        <v/>
      </c>
      <c r="D45" s="311" t="str">
        <f>IF('DATA SISWA'!F43="","",'DATA SISWA'!F43)</f>
        <v/>
      </c>
      <c r="E45" s="471"/>
      <c r="F45" s="472"/>
    </row>
    <row r="46" spans="1:6" x14ac:dyDescent="0.25">
      <c r="A46" s="309">
        <v>35</v>
      </c>
      <c r="B46" s="310" t="str">
        <f>IF('DATA SISWA'!D44="","",'DATA SISWA'!D44)</f>
        <v/>
      </c>
      <c r="C46" s="310" t="str">
        <f>IF('DATA SISWA'!E44="","",'DATA SISWA'!E44)</f>
        <v/>
      </c>
      <c r="D46" s="311" t="str">
        <f>IF('DATA SISWA'!F44="","",'DATA SISWA'!F44)</f>
        <v/>
      </c>
      <c r="E46" s="471">
        <v>35</v>
      </c>
      <c r="F46" s="472">
        <v>36</v>
      </c>
    </row>
    <row r="47" spans="1:6" x14ac:dyDescent="0.25">
      <c r="A47" s="309">
        <v>36</v>
      </c>
      <c r="B47" s="310">
        <f>IF([2]Siswa!C43="","",[2]Siswa!C43)</f>
        <v>0</v>
      </c>
      <c r="C47" s="310">
        <f>IF([2]Siswa!D43="","",[2]Siswa!D43)</f>
        <v>0</v>
      </c>
      <c r="D47" s="311">
        <f>IF([2]Siswa!E43="","",[2]Siswa!E43)</f>
        <v>0</v>
      </c>
      <c r="E47" s="471"/>
      <c r="F47" s="472"/>
    </row>
    <row r="48" spans="1:6" x14ac:dyDescent="0.25">
      <c r="A48" s="309">
        <v>37</v>
      </c>
      <c r="B48" s="310">
        <f>IF([2]Siswa!C44="","",[2]Siswa!C44)</f>
        <v>0</v>
      </c>
      <c r="C48" s="310">
        <f>IF([2]Siswa!D44="","",[2]Siswa!D44)</f>
        <v>0</v>
      </c>
      <c r="D48" s="311">
        <f>IF([2]Siswa!E44="","",[2]Siswa!E44)</f>
        <v>0</v>
      </c>
      <c r="E48" s="471">
        <v>37</v>
      </c>
      <c r="F48" s="472">
        <v>38</v>
      </c>
    </row>
    <row r="49" spans="1:6" x14ac:dyDescent="0.25">
      <c r="A49" s="309">
        <v>38</v>
      </c>
      <c r="B49" s="310">
        <f>IF([2]Siswa!C45="","",[2]Siswa!C45)</f>
        <v>0</v>
      </c>
      <c r="C49" s="310">
        <f>IF([2]Siswa!D45="","",[2]Siswa!D45)</f>
        <v>0</v>
      </c>
      <c r="D49" s="311">
        <f>IF([2]Siswa!E45="","",[2]Siswa!E45)</f>
        <v>0</v>
      </c>
      <c r="E49" s="471"/>
      <c r="F49" s="472"/>
    </row>
    <row r="50" spans="1:6" x14ac:dyDescent="0.25">
      <c r="A50" s="309">
        <v>39</v>
      </c>
      <c r="B50" s="310">
        <f>IF([2]Siswa!C46="","",[2]Siswa!C46)</f>
        <v>0</v>
      </c>
      <c r="C50" s="310">
        <f>IF([2]Siswa!D46="","",[2]Siswa!D46)</f>
        <v>0</v>
      </c>
      <c r="D50" s="311">
        <f>IF([2]Siswa!E46="","",[2]Siswa!E46)</f>
        <v>0</v>
      </c>
      <c r="E50" s="471">
        <v>39</v>
      </c>
      <c r="F50" s="472">
        <v>40</v>
      </c>
    </row>
    <row r="51" spans="1:6" x14ac:dyDescent="0.25">
      <c r="A51" s="309">
        <v>40</v>
      </c>
      <c r="B51" s="310">
        <f>IF([2]Siswa!C47="","",[2]Siswa!C47)</f>
        <v>0</v>
      </c>
      <c r="C51" s="310">
        <f>IF([2]Siswa!D47="","",[2]Siswa!D47)</f>
        <v>0</v>
      </c>
      <c r="D51" s="311">
        <f>IF([2]Siswa!E47="","",[2]Siswa!E47)</f>
        <v>0</v>
      </c>
      <c r="E51" s="471"/>
      <c r="F51" s="472"/>
    </row>
    <row r="53" spans="1:6" x14ac:dyDescent="0.25">
      <c r="D53" s="314" t="str">
        <f>'DATA SEKOLAH'!D23</f>
        <v>Gadingrejo, 13 Juni 2025</v>
      </c>
    </row>
    <row r="54" spans="1:6" x14ac:dyDescent="0.25">
      <c r="D54" s="312" t="s">
        <v>369</v>
      </c>
    </row>
    <row r="55" spans="1:6" x14ac:dyDescent="0.25">
      <c r="D55" s="312"/>
    </row>
    <row r="56" spans="1:6" x14ac:dyDescent="0.25">
      <c r="D56" s="312"/>
    </row>
    <row r="57" spans="1:6" x14ac:dyDescent="0.25">
      <c r="D57" s="312"/>
    </row>
    <row r="58" spans="1:6" x14ac:dyDescent="0.25">
      <c r="D58" s="313" t="str">
        <f>'DATA SEKOLAH'!D17</f>
        <v>Romanti,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PENGUMPULAN BUKU RAPOR SISWA SEMESTER " &amp; UPPER('DATA SEKOLAH'!D21) &amp; " X TSM"</f>
        <v>TANDA TERIMA PENGUMPULAN BUKU RAPOR SISWA SEMESTER II (DUA) X TSM</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366</v>
      </c>
      <c r="C10" s="470" t="s">
        <v>30</v>
      </c>
      <c r="D10" s="470" t="s">
        <v>367</v>
      </c>
      <c r="E10" s="470" t="s">
        <v>368</v>
      </c>
      <c r="F10" s="470"/>
    </row>
    <row r="11" spans="1:6" x14ac:dyDescent="0.25">
      <c r="A11" s="470"/>
      <c r="B11" s="470"/>
      <c r="C11" s="470"/>
      <c r="D11" s="470"/>
      <c r="E11" s="470"/>
      <c r="F11" s="470"/>
    </row>
    <row r="12" spans="1:6" x14ac:dyDescent="0.25">
      <c r="A12" s="309">
        <v>1</v>
      </c>
      <c r="B12" s="310">
        <f>IF('DATA SISWA'!D10="","",'DATA SISWA'!D10)</f>
        <v>24021001</v>
      </c>
      <c r="C12" s="310" t="str">
        <f>IF('DATA SISWA'!E10="","",'DATA SISWA'!E10)</f>
        <v>0091753778</v>
      </c>
      <c r="D12" s="311" t="str">
        <f>IF('DATA SISWA'!F10="","",'DATA SISWA'!F10)</f>
        <v>Alfi Nur Fuad</v>
      </c>
      <c r="E12" s="471">
        <v>1</v>
      </c>
      <c r="F12" s="472">
        <v>2</v>
      </c>
    </row>
    <row r="13" spans="1:6" x14ac:dyDescent="0.25">
      <c r="A13" s="309">
        <v>2</v>
      </c>
      <c r="B13" s="310">
        <f>IF('DATA SISWA'!D11="","",'DATA SISWA'!D11)</f>
        <v>24021002</v>
      </c>
      <c r="C13" s="310" t="str">
        <f>IF('DATA SISWA'!E11="","",'DATA SISWA'!E11)</f>
        <v>0082469600</v>
      </c>
      <c r="D13" s="311" t="str">
        <f>IF('DATA SISWA'!F11="","",'DATA SISWA'!F11)</f>
        <v>ARDIAN SAPUTRA</v>
      </c>
      <c r="E13" s="471"/>
      <c r="F13" s="472"/>
    </row>
    <row r="14" spans="1:6" x14ac:dyDescent="0.25">
      <c r="A14" s="309">
        <v>3</v>
      </c>
      <c r="B14" s="310">
        <f>IF('DATA SISWA'!D12="","",'DATA SISWA'!D12)</f>
        <v>24021003</v>
      </c>
      <c r="C14" s="310" t="str">
        <f>IF('DATA SISWA'!E12="","",'DATA SISWA'!E12)</f>
        <v>0081924647</v>
      </c>
      <c r="D14" s="311" t="str">
        <f>IF('DATA SISWA'!F12="","",'DATA SISWA'!F12)</f>
        <v>ARGA CELSA SAPUTRA</v>
      </c>
      <c r="E14" s="471">
        <v>3</v>
      </c>
      <c r="F14" s="472">
        <v>4</v>
      </c>
    </row>
    <row r="15" spans="1:6" x14ac:dyDescent="0.25">
      <c r="A15" s="309">
        <v>4</v>
      </c>
      <c r="B15" s="310">
        <f>IF('DATA SISWA'!D13="","",'DATA SISWA'!D13)</f>
        <v>24021004</v>
      </c>
      <c r="C15" s="310" t="str">
        <f>IF('DATA SISWA'!E13="","",'DATA SISWA'!E13)</f>
        <v>0103279135</v>
      </c>
      <c r="D15" s="311" t="str">
        <f>IF('DATA SISWA'!F13="","",'DATA SISWA'!F13)</f>
        <v>ARIF SUBHIANSYAH</v>
      </c>
      <c r="E15" s="471"/>
      <c r="F15" s="472"/>
    </row>
    <row r="16" spans="1:6" x14ac:dyDescent="0.25">
      <c r="A16" s="309">
        <v>5</v>
      </c>
      <c r="B16" s="310">
        <f>IF('DATA SISWA'!D14="","",'DATA SISWA'!D14)</f>
        <v>24021006</v>
      </c>
      <c r="C16" s="310" t="str">
        <f>IF('DATA SISWA'!E14="","",'DATA SISWA'!E14)</f>
        <v>0083490897</v>
      </c>
      <c r="D16" s="311" t="str">
        <f>IF('DATA SISWA'!F14="","",'DATA SISWA'!F14)</f>
        <v>ASMAH WATI</v>
      </c>
      <c r="E16" s="471">
        <v>5</v>
      </c>
      <c r="F16" s="472">
        <v>6</v>
      </c>
    </row>
    <row r="17" spans="1:6" x14ac:dyDescent="0.25">
      <c r="A17" s="309">
        <v>6</v>
      </c>
      <c r="B17" s="310">
        <f>IF('DATA SISWA'!D15="","",'DATA SISWA'!D15)</f>
        <v>24021007</v>
      </c>
      <c r="C17" s="310" t="str">
        <f>IF('DATA SISWA'!E15="","",'DATA SISWA'!E15)</f>
        <v>0108527357</v>
      </c>
      <c r="D17" s="311" t="str">
        <f>IF('DATA SISWA'!F15="","",'DATA SISWA'!F15)</f>
        <v>BENNY ALFARIZI</v>
      </c>
      <c r="E17" s="471"/>
      <c r="F17" s="472"/>
    </row>
    <row r="18" spans="1:6" x14ac:dyDescent="0.25">
      <c r="A18" s="309">
        <v>7</v>
      </c>
      <c r="B18" s="310">
        <f>IF('DATA SISWA'!D16="","",'DATA SISWA'!D16)</f>
        <v>24021009</v>
      </c>
      <c r="C18" s="310" t="str">
        <f>IF('DATA SISWA'!E16="","",'DATA SISWA'!E16)</f>
        <v>0099794479</v>
      </c>
      <c r="D18" s="311" t="str">
        <f>IF('DATA SISWA'!F16="","",'DATA SISWA'!F16)</f>
        <v>DIMAS DONI PRATAMA</v>
      </c>
      <c r="E18" s="471">
        <v>7</v>
      </c>
      <c r="F18" s="472">
        <v>8</v>
      </c>
    </row>
    <row r="19" spans="1:6" x14ac:dyDescent="0.25">
      <c r="A19" s="309">
        <v>8</v>
      </c>
      <c r="B19" s="310">
        <f>IF('DATA SISWA'!D17="","",'DATA SISWA'!D17)</f>
        <v>24021010</v>
      </c>
      <c r="C19" s="310" t="str">
        <f>IF('DATA SISWA'!E17="","",'DATA SISWA'!E17)</f>
        <v>0097451744</v>
      </c>
      <c r="D19" s="311" t="str">
        <f>IF('DATA SISWA'!F17="","",'DATA SISWA'!F17)</f>
        <v>FERDI ANDRIANSAH</v>
      </c>
      <c r="E19" s="471"/>
      <c r="F19" s="472"/>
    </row>
    <row r="20" spans="1:6" x14ac:dyDescent="0.25">
      <c r="A20" s="309">
        <v>9</v>
      </c>
      <c r="B20" s="310">
        <f>IF('DATA SISWA'!D18="","",'DATA SISWA'!D18)</f>
        <v>24021040</v>
      </c>
      <c r="C20" s="310" t="str">
        <f>IF('DATA SISWA'!E18="","",'DATA SISWA'!E18)</f>
        <v>0091786332</v>
      </c>
      <c r="D20" s="311" t="str">
        <f>IF('DATA SISWA'!F18="","",'DATA SISWA'!F18)</f>
        <v>Galih Saputra</v>
      </c>
      <c r="E20" s="471">
        <v>9</v>
      </c>
      <c r="F20" s="472">
        <v>10</v>
      </c>
    </row>
    <row r="21" spans="1:6" x14ac:dyDescent="0.25">
      <c r="A21" s="309">
        <v>10</v>
      </c>
      <c r="B21" s="310">
        <f>IF('DATA SISWA'!D19="","",'DATA SISWA'!D19)</f>
        <v>24021012</v>
      </c>
      <c r="C21" s="310" t="str">
        <f>IF('DATA SISWA'!E19="","",'DATA SISWA'!E19)</f>
        <v>0089891825</v>
      </c>
      <c r="D21" s="311" t="str">
        <f>IF('DATA SISWA'!F19="","",'DATA SISWA'!F19)</f>
        <v>HERIOS DWI PRAYOGA</v>
      </c>
      <c r="E21" s="471"/>
      <c r="F21" s="472"/>
    </row>
    <row r="22" spans="1:6" x14ac:dyDescent="0.25">
      <c r="A22" s="309">
        <v>11</v>
      </c>
      <c r="B22" s="310">
        <f>IF('DATA SISWA'!D20="","",'DATA SISWA'!D20)</f>
        <v>24021013</v>
      </c>
      <c r="C22" s="310" t="str">
        <f>IF('DATA SISWA'!E20="","",'DATA SISWA'!E20)</f>
        <v>0082262261</v>
      </c>
      <c r="D22" s="311" t="str">
        <f>IF('DATA SISWA'!F20="","",'DATA SISWA'!F20)</f>
        <v>HIZQI IQBAL WIJAYA</v>
      </c>
      <c r="E22" s="471">
        <v>11</v>
      </c>
      <c r="F22" s="472">
        <v>12</v>
      </c>
    </row>
    <row r="23" spans="1:6" x14ac:dyDescent="0.25">
      <c r="A23" s="309">
        <v>12</v>
      </c>
      <c r="B23" s="310">
        <f>IF('DATA SISWA'!D21="","",'DATA SISWA'!D21)</f>
        <v>24021014</v>
      </c>
      <c r="C23" s="310" t="str">
        <f>IF('DATA SISWA'!E21="","",'DATA SISWA'!E21)</f>
        <v>0087320986</v>
      </c>
      <c r="D23" s="311" t="str">
        <f>IF('DATA SISWA'!F21="","",'DATA SISWA'!F21)</f>
        <v>IQBAL IDFI DIOLINO</v>
      </c>
      <c r="E23" s="471"/>
      <c r="F23" s="472"/>
    </row>
    <row r="24" spans="1:6" x14ac:dyDescent="0.25">
      <c r="A24" s="309">
        <v>13</v>
      </c>
      <c r="B24" s="310">
        <f>IF('DATA SISWA'!D22="","",'DATA SISWA'!D22)</f>
        <v>24021015</v>
      </c>
      <c r="C24" s="310" t="str">
        <f>IF('DATA SISWA'!E22="","",'DATA SISWA'!E22)</f>
        <v>0087709308</v>
      </c>
      <c r="D24" s="311" t="str">
        <f>IF('DATA SISWA'!F22="","",'DATA SISWA'!F22)</f>
        <v>Khoirul Anam</v>
      </c>
      <c r="E24" s="471">
        <v>13</v>
      </c>
      <c r="F24" s="472">
        <v>14</v>
      </c>
    </row>
    <row r="25" spans="1:6" x14ac:dyDescent="0.25">
      <c r="A25" s="309">
        <v>14</v>
      </c>
      <c r="B25" s="310">
        <f>IF('DATA SISWA'!D23="","",'DATA SISWA'!D23)</f>
        <v>24021018</v>
      </c>
      <c r="C25" s="310" t="str">
        <f>IF('DATA SISWA'!E23="","",'DATA SISWA'!E23)</f>
        <v>0086954753</v>
      </c>
      <c r="D25" s="311" t="str">
        <f>IF('DATA SISWA'!F23="","",'DATA SISWA'!F23)</f>
        <v>M. HERBI MANSYAH ASSHEBIL</v>
      </c>
      <c r="E25" s="471"/>
      <c r="F25" s="472"/>
    </row>
    <row r="26" spans="1:6" x14ac:dyDescent="0.25">
      <c r="A26" s="309">
        <v>15</v>
      </c>
      <c r="B26" s="310">
        <f>IF('DATA SISWA'!D24="","",'DATA SISWA'!D24)</f>
        <v>24021039</v>
      </c>
      <c r="C26" s="310" t="str">
        <f>IF('DATA SISWA'!E24="","",'DATA SISWA'!E24)</f>
        <v>0083362789</v>
      </c>
      <c r="D26" s="311" t="str">
        <f>IF('DATA SISWA'!F24="","",'DATA SISWA'!F24)</f>
        <v>MUHAMMAD ALGA FIKI</v>
      </c>
      <c r="E26" s="471">
        <v>15</v>
      </c>
      <c r="F26" s="472">
        <v>16</v>
      </c>
    </row>
    <row r="27" spans="1:6" x14ac:dyDescent="0.25">
      <c r="A27" s="309">
        <v>16</v>
      </c>
      <c r="B27" s="310">
        <f>IF('DATA SISWA'!D25="","",'DATA SISWA'!D25)</f>
        <v>24021016</v>
      </c>
      <c r="C27" s="310" t="str">
        <f>IF('DATA SISWA'!E25="","",'DATA SISWA'!E25)</f>
        <v>0087059588</v>
      </c>
      <c r="D27" s="311" t="str">
        <f>IF('DATA SISWA'!F25="","",'DATA SISWA'!F25)</f>
        <v>MUHAMMAD FAREL FAUZAN</v>
      </c>
      <c r="E27" s="471"/>
      <c r="F27" s="472"/>
    </row>
    <row r="28" spans="1:6" x14ac:dyDescent="0.25">
      <c r="A28" s="309">
        <v>17</v>
      </c>
      <c r="B28" s="310">
        <f>IF('DATA SISWA'!D26="","",'DATA SISWA'!D26)</f>
        <v>24021017</v>
      </c>
      <c r="C28" s="310" t="str">
        <f>IF('DATA SISWA'!E26="","",'DATA SISWA'!E26)</f>
        <v>3102432859</v>
      </c>
      <c r="D28" s="311" t="str">
        <f>IF('DATA SISWA'!F26="","",'DATA SISWA'!F26)</f>
        <v>MUHAMMAD FIKIH CAHYA</v>
      </c>
      <c r="E28" s="471">
        <v>17</v>
      </c>
      <c r="F28" s="472">
        <v>18</v>
      </c>
    </row>
    <row r="29" spans="1:6" x14ac:dyDescent="0.25">
      <c r="A29" s="309">
        <v>18</v>
      </c>
      <c r="B29" s="310">
        <f>IF('DATA SISWA'!D27="","",'DATA SISWA'!D27)</f>
        <v>24021037</v>
      </c>
      <c r="C29" s="310" t="str">
        <f>IF('DATA SISWA'!E27="","",'DATA SISWA'!E27)</f>
        <v>0071343871</v>
      </c>
      <c r="D29" s="311" t="str">
        <f>IF('DATA SISWA'!F27="","",'DATA SISWA'!F27)</f>
        <v>MUHAMMAD HAJIANSYAH</v>
      </c>
      <c r="E29" s="471"/>
      <c r="F29" s="472"/>
    </row>
    <row r="30" spans="1:6" x14ac:dyDescent="0.25">
      <c r="A30" s="309">
        <v>19</v>
      </c>
      <c r="B30" s="310">
        <f>IF('DATA SISWA'!D28="","",'DATA SISWA'!D28)</f>
        <v>24021022</v>
      </c>
      <c r="C30" s="310" t="str">
        <f>IF('DATA SISWA'!E28="","",'DATA SISWA'!E28)</f>
        <v>0098788706</v>
      </c>
      <c r="D30" s="311" t="str">
        <f>IF('DATA SISWA'!F28="","",'DATA SISWA'!F28)</f>
        <v>MUHAMMAD SAPUTRA</v>
      </c>
      <c r="E30" s="471">
        <v>19</v>
      </c>
      <c r="F30" s="472">
        <v>20</v>
      </c>
    </row>
    <row r="31" spans="1:6" x14ac:dyDescent="0.25">
      <c r="A31" s="309">
        <v>20</v>
      </c>
      <c r="B31" s="310">
        <f>IF('DATA SISWA'!D29="","",'DATA SISWA'!D29)</f>
        <v>24021023</v>
      </c>
      <c r="C31" s="310" t="str">
        <f>IF('DATA SISWA'!E29="","",'DATA SISWA'!E29)</f>
        <v>0095887043</v>
      </c>
      <c r="D31" s="311" t="str">
        <f>IF('DATA SISWA'!F29="","",'DATA SISWA'!F29)</f>
        <v>RAGIL LLIMA</v>
      </c>
      <c r="E31" s="471"/>
      <c r="F31" s="472"/>
    </row>
    <row r="32" spans="1:6" x14ac:dyDescent="0.25">
      <c r="A32" s="309">
        <v>21</v>
      </c>
      <c r="B32" s="310">
        <f>IF('DATA SISWA'!D30="","",'DATA SISWA'!D30)</f>
        <v>24021025</v>
      </c>
      <c r="C32" s="310" t="str">
        <f>IF('DATA SISWA'!E30="","",'DATA SISWA'!E30)</f>
        <v>3097965778</v>
      </c>
      <c r="D32" s="311" t="str">
        <f>IF('DATA SISWA'!F30="","",'DATA SISWA'!F30)</f>
        <v>REKSI RAMADHAN</v>
      </c>
      <c r="E32" s="471">
        <v>21</v>
      </c>
      <c r="F32" s="472">
        <v>22</v>
      </c>
    </row>
    <row r="33" spans="1:6" x14ac:dyDescent="0.25">
      <c r="A33" s="309">
        <v>22</v>
      </c>
      <c r="B33" s="310">
        <f>IF('DATA SISWA'!D31="","",'DATA SISWA'!D31)</f>
        <v>24021026</v>
      </c>
      <c r="C33" s="310" t="str">
        <f>IF('DATA SISWA'!E31="","",'DATA SISWA'!E31)</f>
        <v>0099868780</v>
      </c>
      <c r="D33" s="311" t="str">
        <f>IF('DATA SISWA'!F31="","",'DATA SISWA'!F31)</f>
        <v>REZA KHOLISFATUL</v>
      </c>
      <c r="E33" s="471"/>
      <c r="F33" s="472"/>
    </row>
    <row r="34" spans="1:6" x14ac:dyDescent="0.25">
      <c r="A34" s="309">
        <v>23</v>
      </c>
      <c r="B34" s="310">
        <f>IF('DATA SISWA'!D32="","",'DATA SISWA'!D32)</f>
        <v>24021027</v>
      </c>
      <c r="C34" s="310" t="str">
        <f>IF('DATA SISWA'!E32="","",'DATA SISWA'!E32)</f>
        <v>0096309941</v>
      </c>
      <c r="D34" s="311" t="str">
        <f>IF('DATA SISWA'!F32="","",'DATA SISWA'!F32)</f>
        <v>RIDHO TAUFIQ HIDAYAT</v>
      </c>
      <c r="E34" s="471">
        <v>23</v>
      </c>
      <c r="F34" s="472">
        <v>24</v>
      </c>
    </row>
    <row r="35" spans="1:6" x14ac:dyDescent="0.25">
      <c r="A35" s="309">
        <v>24</v>
      </c>
      <c r="B35" s="310">
        <f>IF('DATA SISWA'!D33="","",'DATA SISWA'!D33)</f>
        <v>24021028</v>
      </c>
      <c r="C35" s="310" t="str">
        <f>IF('DATA SISWA'!E33="","",'DATA SISWA'!E33)</f>
        <v>0096869009</v>
      </c>
      <c r="D35" s="311" t="str">
        <f>IF('DATA SISWA'!F33="","",'DATA SISWA'!F33)</f>
        <v>Riffan Maulana</v>
      </c>
      <c r="E35" s="471"/>
      <c r="F35" s="472"/>
    </row>
    <row r="36" spans="1:6" x14ac:dyDescent="0.25">
      <c r="A36" s="309">
        <v>25</v>
      </c>
      <c r="B36" s="310">
        <f>IF('DATA SISWA'!D34="","",'DATA SISWA'!D34)</f>
        <v>24021029</v>
      </c>
      <c r="C36" s="310" t="str">
        <f>IF('DATA SISWA'!E34="","",'DATA SISWA'!E34)</f>
        <v>0092850665</v>
      </c>
      <c r="D36" s="311" t="str">
        <f>IF('DATA SISWA'!F34="","",'DATA SISWA'!F34)</f>
        <v>RINDYANI TUNGGA DEWI</v>
      </c>
      <c r="E36" s="471">
        <v>25</v>
      </c>
      <c r="F36" s="472">
        <v>26</v>
      </c>
    </row>
    <row r="37" spans="1:6" x14ac:dyDescent="0.25">
      <c r="A37" s="309">
        <v>26</v>
      </c>
      <c r="B37" s="310">
        <f>IF('DATA SISWA'!D35="","",'DATA SISWA'!D35)</f>
        <v>24021031</v>
      </c>
      <c r="C37" s="310" t="str">
        <f>IF('DATA SISWA'!E35="","",'DATA SISWA'!E35)</f>
        <v>3101993650</v>
      </c>
      <c r="D37" s="311" t="str">
        <f>IF('DATA SISWA'!F35="","",'DATA SISWA'!F35)</f>
        <v>RIZIK ABDILAH</v>
      </c>
      <c r="E37" s="471"/>
      <c r="F37" s="472"/>
    </row>
    <row r="38" spans="1:6" x14ac:dyDescent="0.25">
      <c r="A38" s="309">
        <v>27</v>
      </c>
      <c r="B38" s="310">
        <f>IF('DATA SISWA'!D36="","",'DATA SISWA'!D36)</f>
        <v>24021038</v>
      </c>
      <c r="C38" s="310" t="str">
        <f>IF('DATA SISWA'!E36="","",'DATA SISWA'!E36)</f>
        <v>0089912585</v>
      </c>
      <c r="D38" s="311" t="str">
        <f>IF('DATA SISWA'!F36="","",'DATA SISWA'!F36)</f>
        <v>RIZKI PUTRA PRATAMA</v>
      </c>
      <c r="E38" s="471">
        <v>27</v>
      </c>
      <c r="F38" s="472">
        <v>28</v>
      </c>
    </row>
    <row r="39" spans="1:6" x14ac:dyDescent="0.25">
      <c r="A39" s="309">
        <v>28</v>
      </c>
      <c r="B39" s="310">
        <f>IF('DATA SISWA'!D37="","",'DATA SISWA'!D37)</f>
        <v>23020025</v>
      </c>
      <c r="C39" s="310" t="str">
        <f>IF('DATA SISWA'!E37="","",'DATA SISWA'!E37)</f>
        <v>0089433584</v>
      </c>
      <c r="D39" s="311" t="str">
        <f>IF('DATA SISWA'!F37="","",'DATA SISWA'!F37)</f>
        <v>RIZKY RAMADHAN</v>
      </c>
      <c r="E39" s="471"/>
      <c r="F39" s="472"/>
    </row>
    <row r="40" spans="1:6" x14ac:dyDescent="0.25">
      <c r="A40" s="309">
        <v>29</v>
      </c>
      <c r="B40" s="310">
        <f>IF('DATA SISWA'!D38="","",'DATA SISWA'!D38)</f>
        <v>24021032</v>
      </c>
      <c r="C40" s="310" t="str">
        <f>IF('DATA SISWA'!E38="","",'DATA SISWA'!E38)</f>
        <v>0071812379</v>
      </c>
      <c r="D40" s="311" t="str">
        <f>IF('DATA SISWA'!F38="","",'DATA SISWA'!F38)</f>
        <v>SEPTIAWAN PRATAMA</v>
      </c>
      <c r="E40" s="471">
        <v>29</v>
      </c>
      <c r="F40" s="472">
        <v>30</v>
      </c>
    </row>
    <row r="41" spans="1:6" x14ac:dyDescent="0.25">
      <c r="A41" s="309">
        <v>30</v>
      </c>
      <c r="B41" s="310">
        <f>IF('DATA SISWA'!D39="","",'DATA SISWA'!D39)</f>
        <v>24021033</v>
      </c>
      <c r="C41" s="310" t="str">
        <f>IF('DATA SISWA'!E39="","",'DATA SISWA'!E39)</f>
        <v>0109960102</v>
      </c>
      <c r="D41" s="311" t="str">
        <f>IF('DATA SISWA'!F39="","",'DATA SISWA'!F39)</f>
        <v>SETIAWAN RAMADHAN ALBANI</v>
      </c>
      <c r="E41" s="471"/>
      <c r="F41" s="472"/>
    </row>
    <row r="42" spans="1:6" x14ac:dyDescent="0.25">
      <c r="A42" s="309">
        <v>31</v>
      </c>
      <c r="B42" s="310">
        <f>IF('DATA SISWA'!D40="","",'DATA SISWA'!D40)</f>
        <v>24021034</v>
      </c>
      <c r="C42" s="310" t="str">
        <f>IF('DATA SISWA'!E40="","",'DATA SISWA'!E40)</f>
        <v>0092324089</v>
      </c>
      <c r="D42" s="311" t="str">
        <f>IF('DATA SISWA'!F40="","",'DATA SISWA'!F40)</f>
        <v>SURYA AFFANDI</v>
      </c>
      <c r="E42" s="471">
        <v>31</v>
      </c>
      <c r="F42" s="472">
        <v>32</v>
      </c>
    </row>
    <row r="43" spans="1:6" x14ac:dyDescent="0.25">
      <c r="A43" s="309">
        <v>32</v>
      </c>
      <c r="B43" s="310">
        <f>IF('DATA SISWA'!D41="","",'DATA SISWA'!D41)</f>
        <v>24021035</v>
      </c>
      <c r="C43" s="310" t="str">
        <f>IF('DATA SISWA'!E41="","",'DATA SISWA'!E41)</f>
        <v>0086536442</v>
      </c>
      <c r="D43" s="311" t="str">
        <f>IF('DATA SISWA'!F41="","",'DATA SISWA'!F41)</f>
        <v>WIKI HANDOKO</v>
      </c>
      <c r="E43" s="471"/>
      <c r="F43" s="472"/>
    </row>
    <row r="44" spans="1:6" x14ac:dyDescent="0.25">
      <c r="A44" s="309">
        <v>33</v>
      </c>
      <c r="B44" s="310" t="str">
        <f>IF('DATA SISWA'!D42="","",'DATA SISWA'!D42)</f>
        <v/>
      </c>
      <c r="C44" s="310" t="str">
        <f>IF('DATA SISWA'!E42="","",'DATA SISWA'!E42)</f>
        <v/>
      </c>
      <c r="D44" s="311" t="str">
        <f>IF('DATA SISWA'!F42="","",'DATA SISWA'!F42)</f>
        <v/>
      </c>
      <c r="E44" s="471">
        <v>33</v>
      </c>
      <c r="F44" s="472">
        <v>34</v>
      </c>
    </row>
    <row r="45" spans="1:6" x14ac:dyDescent="0.25">
      <c r="A45" s="309">
        <v>34</v>
      </c>
      <c r="B45" s="310" t="str">
        <f>IF('DATA SISWA'!D43="","",'DATA SISWA'!D43)</f>
        <v/>
      </c>
      <c r="C45" s="310" t="str">
        <f>IF('DATA SISWA'!E43="","",'DATA SISWA'!E43)</f>
        <v/>
      </c>
      <c r="D45" s="311" t="str">
        <f>IF('DATA SISWA'!F43="","",'DATA SISWA'!F43)</f>
        <v/>
      </c>
      <c r="E45" s="471"/>
      <c r="F45" s="472"/>
    </row>
    <row r="46" spans="1:6" x14ac:dyDescent="0.25">
      <c r="A46" s="309">
        <v>35</v>
      </c>
      <c r="B46" s="310" t="str">
        <f>IF('DATA SISWA'!D44="","",'DATA SISWA'!D44)</f>
        <v/>
      </c>
      <c r="C46" s="310" t="str">
        <f>IF('DATA SISWA'!E44="","",'DATA SISWA'!E44)</f>
        <v/>
      </c>
      <c r="D46" s="311" t="str">
        <f>IF('DATA SISWA'!F44="","",'DATA SISWA'!F44)</f>
        <v/>
      </c>
      <c r="E46" s="471">
        <v>35</v>
      </c>
      <c r="F46" s="472">
        <v>36</v>
      </c>
    </row>
    <row r="47" spans="1:6" x14ac:dyDescent="0.25">
      <c r="A47" s="309">
        <v>36</v>
      </c>
      <c r="B47" s="310">
        <f>IF([2]Siswa!C43="","",[2]Siswa!C43)</f>
        <v>0</v>
      </c>
      <c r="C47" s="310" t="str">
        <f>IF('DATA SISWA'!E45="","",'DATA SISWA'!E45)</f>
        <v/>
      </c>
      <c r="D47" s="311" t="str">
        <f>IF('DATA SISWA'!F45="","",'DATA SISWA'!F45)</f>
        <v/>
      </c>
      <c r="E47" s="471"/>
      <c r="F47" s="472"/>
    </row>
    <row r="48" spans="1:6" x14ac:dyDescent="0.25">
      <c r="A48" s="309">
        <v>37</v>
      </c>
      <c r="B48" s="310">
        <f>IF([2]Siswa!C44="","",[2]Siswa!C44)</f>
        <v>0</v>
      </c>
      <c r="C48" s="310" t="str">
        <f>IF('DATA SISWA'!E46="","",'DATA SISWA'!E46)</f>
        <v/>
      </c>
      <c r="D48" s="311" t="str">
        <f>IF('DATA SISWA'!F46="","",'DATA SISWA'!F46)</f>
        <v/>
      </c>
      <c r="E48" s="471">
        <v>37</v>
      </c>
      <c r="F48" s="472">
        <v>38</v>
      </c>
    </row>
    <row r="49" spans="1:6" x14ac:dyDescent="0.25">
      <c r="A49" s="309">
        <v>38</v>
      </c>
      <c r="B49" s="310">
        <f>IF([2]Siswa!C45="","",[2]Siswa!C45)</f>
        <v>0</v>
      </c>
      <c r="C49" s="310" t="str">
        <f>IF('DATA SISWA'!E47="","",'DATA SISWA'!E47)</f>
        <v/>
      </c>
      <c r="D49" s="311" t="str">
        <f>IF('DATA SISWA'!F47="","",'DATA SISWA'!F47)</f>
        <v/>
      </c>
      <c r="E49" s="471"/>
      <c r="F49" s="472"/>
    </row>
    <row r="50" spans="1:6" x14ac:dyDescent="0.25">
      <c r="A50" s="309">
        <v>39</v>
      </c>
      <c r="B50" s="310">
        <f>IF([2]Siswa!C46="","",[2]Siswa!C46)</f>
        <v>0</v>
      </c>
      <c r="C50" s="310" t="str">
        <f>IF('DATA SISWA'!E48="","",'DATA SISWA'!E48)</f>
        <v/>
      </c>
      <c r="D50" s="311" t="str">
        <f>IF('DATA SISWA'!F48="","",'DATA SISWA'!F48)</f>
        <v/>
      </c>
      <c r="E50" s="471">
        <v>39</v>
      </c>
      <c r="F50" s="472">
        <v>40</v>
      </c>
    </row>
    <row r="51" spans="1:6" x14ac:dyDescent="0.25">
      <c r="A51" s="309">
        <v>40</v>
      </c>
      <c r="B51" s="310">
        <f>IF([2]Siswa!C47="","",[2]Siswa!C47)</f>
        <v>0</v>
      </c>
      <c r="C51" s="310" t="str">
        <f>IF('DATA SISWA'!E49="","",'DATA SISWA'!E49)</f>
        <v/>
      </c>
      <c r="D51" s="311" t="str">
        <f>IF('DATA SISWA'!F49="","",'DATA SISWA'!F49)</f>
        <v/>
      </c>
      <c r="E51" s="471"/>
      <c r="F51" s="472"/>
    </row>
    <row r="53" spans="1:6" x14ac:dyDescent="0.25">
      <c r="D53" s="314" t="str">
        <f>'DATA SEKOLAH'!D23</f>
        <v>Gadingrejo, 13 Juni 2025</v>
      </c>
    </row>
    <row r="54" spans="1:6" x14ac:dyDescent="0.25">
      <c r="D54" s="312" t="s">
        <v>369</v>
      </c>
    </row>
    <row r="55" spans="1:6" x14ac:dyDescent="0.25">
      <c r="D55" s="312"/>
    </row>
    <row r="56" spans="1:6" x14ac:dyDescent="0.25">
      <c r="D56" s="312"/>
    </row>
    <row r="57" spans="1:6" x14ac:dyDescent="0.25">
      <c r="D57" s="312"/>
    </row>
    <row r="58" spans="1:6" x14ac:dyDescent="0.25">
      <c r="D58" s="313" t="str">
        <f>'DATA SEKOLAH'!D17</f>
        <v>Romanti,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acer</cp:lastModifiedBy>
  <cp:lastPrinted>2024-11-04T01:41:13Z</cp:lastPrinted>
  <dcterms:created xsi:type="dcterms:W3CDTF">2022-09-15T00:41:25Z</dcterms:created>
  <dcterms:modified xsi:type="dcterms:W3CDTF">2025-06-07T05:17:42Z</dcterms:modified>
</cp:coreProperties>
</file>