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codeName="{7A2D7E96-6E34-419A-AE5F-296B3A7E7977}"/>
  <workbookPr showInkAnnotation="0" codeName="ThisWorkbook"/>
  <mc:AlternateContent xmlns:mc="http://schemas.openxmlformats.org/markup-compatibility/2006">
    <mc:Choice Requires="x15">
      <x15ac:absPath xmlns:x15ac="http://schemas.microsoft.com/office/spreadsheetml/2010/11/ac" url="C:\Users\Asus Vivobook\Downloads\"/>
    </mc:Choice>
  </mc:AlternateContent>
  <xr:revisionPtr revIDLastSave="0" documentId="13_ncr:1_{E1F9448C-D92E-4DBC-9528-681E4ED50166}" xr6:coauthVersionLast="47" xr6:coauthVersionMax="47"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10" yWindow="-110" windowWidth="19420" windowHeight="10300"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O8" i="84" s="1"/>
  <c r="O7" i="84" s="1"/>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R46" i="74"/>
  <c r="O46" i="74"/>
  <c r="S46" i="74" s="1"/>
  <c r="S38" i="75" s="1"/>
  <c r="D46" i="74"/>
  <c r="R45" i="74"/>
  <c r="O45" i="74"/>
  <c r="D45" i="74"/>
  <c r="R44" i="74"/>
  <c r="S44" i="74" s="1"/>
  <c r="S36" i="75" s="1"/>
  <c r="O44" i="74"/>
  <c r="D44" i="74"/>
  <c r="R43" i="74"/>
  <c r="O43" i="74"/>
  <c r="S43" i="74" s="1"/>
  <c r="S35" i="75" s="1"/>
  <c r="D43" i="74"/>
  <c r="R42" i="74"/>
  <c r="O42" i="74"/>
  <c r="D42" i="74"/>
  <c r="R41" i="74"/>
  <c r="O41" i="74"/>
  <c r="D41" i="74"/>
  <c r="R40" i="74"/>
  <c r="S40" i="74" s="1"/>
  <c r="S32" i="75" s="1"/>
  <c r="O40" i="74"/>
  <c r="D40" i="74"/>
  <c r="R39" i="74"/>
  <c r="O39" i="74"/>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D32" i="74"/>
  <c r="R31" i="74"/>
  <c r="O31" i="74"/>
  <c r="D31" i="74"/>
  <c r="R30" i="74"/>
  <c r="O30" i="74"/>
  <c r="S30" i="74" s="1"/>
  <c r="S22" i="75" s="1"/>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R24" i="74"/>
  <c r="S24" i="74" s="1"/>
  <c r="S16" i="75" s="1"/>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D50" i="73"/>
  <c r="R49" i="73"/>
  <c r="O49" i="73"/>
  <c r="D49" i="73"/>
  <c r="R48" i="73"/>
  <c r="O48" i="73"/>
  <c r="D48" i="73"/>
  <c r="R47" i="73"/>
  <c r="O47" i="73"/>
  <c r="D47" i="73"/>
  <c r="R46" i="73"/>
  <c r="O46" i="73"/>
  <c r="D46" i="73"/>
  <c r="R45" i="73"/>
  <c r="O45" i="73"/>
  <c r="D45" i="73"/>
  <c r="R44" i="73"/>
  <c r="O44" i="73"/>
  <c r="D44" i="73"/>
  <c r="R43" i="73"/>
  <c r="O43" i="73"/>
  <c r="D43" i="73"/>
  <c r="R42" i="73"/>
  <c r="O42" i="73"/>
  <c r="D42" i="73"/>
  <c r="R41" i="73"/>
  <c r="O41" i="73"/>
  <c r="D41" i="73"/>
  <c r="R40" i="73"/>
  <c r="O40" i="73"/>
  <c r="D40" i="73"/>
  <c r="R39" i="73"/>
  <c r="O39" i="73"/>
  <c r="D39" i="73"/>
  <c r="R38" i="73"/>
  <c r="O38" i="73"/>
  <c r="D38" i="73"/>
  <c r="R37" i="73"/>
  <c r="O37" i="73"/>
  <c r="D37" i="73"/>
  <c r="R36" i="73"/>
  <c r="O36" i="73"/>
  <c r="D36" i="73"/>
  <c r="R35" i="73"/>
  <c r="O35" i="73"/>
  <c r="D35" i="73"/>
  <c r="R34" i="73"/>
  <c r="O34" i="73"/>
  <c r="D34" i="73"/>
  <c r="R33" i="73"/>
  <c r="O33" i="73"/>
  <c r="D33" i="73"/>
  <c r="R32" i="73"/>
  <c r="O32" i="73"/>
  <c r="D32" i="73"/>
  <c r="R31" i="73"/>
  <c r="O31" i="73"/>
  <c r="D31" i="73"/>
  <c r="R30" i="73"/>
  <c r="O30" i="73"/>
  <c r="D30" i="73"/>
  <c r="R29" i="73"/>
  <c r="O29" i="73"/>
  <c r="D29" i="73"/>
  <c r="R28" i="73"/>
  <c r="O28" i="73"/>
  <c r="D28" i="73"/>
  <c r="R27" i="73"/>
  <c r="O27" i="73"/>
  <c r="D27" i="73"/>
  <c r="R26" i="73"/>
  <c r="O26" i="73"/>
  <c r="D26" i="73"/>
  <c r="R25" i="73"/>
  <c r="O25" i="73"/>
  <c r="D25" i="73"/>
  <c r="R24" i="73"/>
  <c r="O24" i="73"/>
  <c r="D24" i="73"/>
  <c r="R23" i="73"/>
  <c r="O23" i="73"/>
  <c r="D23" i="73"/>
  <c r="R22" i="73"/>
  <c r="O22" i="73"/>
  <c r="D22" i="73"/>
  <c r="R21" i="73"/>
  <c r="O21" i="73"/>
  <c r="D21" i="73"/>
  <c r="R20" i="73"/>
  <c r="O20" i="73"/>
  <c r="D20" i="73"/>
  <c r="R19" i="73"/>
  <c r="O19" i="73"/>
  <c r="D19" i="73"/>
  <c r="R18" i="73"/>
  <c r="O18" i="73"/>
  <c r="D18" i="73"/>
  <c r="R17" i="73"/>
  <c r="O17" i="73"/>
  <c r="D17" i="73"/>
  <c r="R16" i="73"/>
  <c r="O16" i="73"/>
  <c r="S16" i="73" s="1"/>
  <c r="H24" i="80" s="1"/>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D44" i="72"/>
  <c r="R43" i="72"/>
  <c r="O43" i="72"/>
  <c r="D43" i="72"/>
  <c r="R42" i="72"/>
  <c r="O42" i="72"/>
  <c r="D42" i="72"/>
  <c r="R41" i="72"/>
  <c r="O41" i="72"/>
  <c r="D41" i="72"/>
  <c r="R40" i="72"/>
  <c r="O40" i="72"/>
  <c r="S40" i="72" s="1"/>
  <c r="Q32" i="75" s="1"/>
  <c r="D40" i="72"/>
  <c r="R39" i="72"/>
  <c r="O39" i="72"/>
  <c r="D39" i="72"/>
  <c r="R38" i="72"/>
  <c r="O38" i="72"/>
  <c r="D38" i="72"/>
  <c r="R37" i="72"/>
  <c r="O37" i="72"/>
  <c r="D37" i="72"/>
  <c r="R36" i="72"/>
  <c r="O36" i="72"/>
  <c r="D36" i="72"/>
  <c r="R35" i="72"/>
  <c r="O35" i="72"/>
  <c r="D35" i="72"/>
  <c r="R34" i="72"/>
  <c r="O34" i="72"/>
  <c r="D34" i="72"/>
  <c r="R33" i="72"/>
  <c r="O33" i="72"/>
  <c r="D33" i="72"/>
  <c r="R32" i="72"/>
  <c r="O32" i="72"/>
  <c r="S32" i="72" s="1"/>
  <c r="Q24" i="75" s="1"/>
  <c r="D32" i="72"/>
  <c r="R31" i="72"/>
  <c r="O31" i="72"/>
  <c r="D31" i="72"/>
  <c r="R30" i="72"/>
  <c r="O30" i="72"/>
  <c r="D30" i="72"/>
  <c r="R29" i="72"/>
  <c r="O29" i="72"/>
  <c r="D29" i="72"/>
  <c r="R28" i="72"/>
  <c r="O28" i="72"/>
  <c r="D28" i="72"/>
  <c r="R27" i="72"/>
  <c r="O27" i="72"/>
  <c r="D27" i="72"/>
  <c r="R26" i="72"/>
  <c r="O26" i="72"/>
  <c r="D26" i="72"/>
  <c r="R25" i="72"/>
  <c r="O25" i="72"/>
  <c r="D25" i="72"/>
  <c r="R24" i="72"/>
  <c r="O24" i="72"/>
  <c r="S24" i="72" s="1"/>
  <c r="Q16" i="75" s="1"/>
  <c r="D24" i="72"/>
  <c r="R23" i="72"/>
  <c r="O23" i="72"/>
  <c r="D23" i="72"/>
  <c r="R22" i="72"/>
  <c r="O22" i="72"/>
  <c r="D22" i="72"/>
  <c r="R21" i="72"/>
  <c r="O21" i="72"/>
  <c r="D21" i="72"/>
  <c r="R20" i="72"/>
  <c r="O20" i="72"/>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D53" i="71"/>
  <c r="R52" i="71"/>
  <c r="O52" i="71"/>
  <c r="D52" i="71"/>
  <c r="R51" i="71"/>
  <c r="O51" i="71"/>
  <c r="D51" i="71"/>
  <c r="R50" i="71"/>
  <c r="O50" i="71"/>
  <c r="D50" i="71"/>
  <c r="R49" i="71"/>
  <c r="O49" i="71"/>
  <c r="S49" i="71" s="1"/>
  <c r="D49" i="71"/>
  <c r="R48" i="71"/>
  <c r="O48" i="71"/>
  <c r="D48" i="71"/>
  <c r="R47" i="71"/>
  <c r="O47" i="71"/>
  <c r="D47" i="71"/>
  <c r="R46" i="71"/>
  <c r="O46" i="71"/>
  <c r="D46" i="71"/>
  <c r="R45" i="71"/>
  <c r="O45" i="71"/>
  <c r="D45" i="71"/>
  <c r="R44" i="71"/>
  <c r="O44" i="71"/>
  <c r="D44" i="71"/>
  <c r="R43" i="71"/>
  <c r="O43" i="71"/>
  <c r="D43" i="71"/>
  <c r="R42" i="71"/>
  <c r="O42" i="71"/>
  <c r="D42" i="71"/>
  <c r="R41" i="71"/>
  <c r="O41" i="71"/>
  <c r="S41" i="71" s="1"/>
  <c r="D41" i="71"/>
  <c r="R40" i="71"/>
  <c r="O40" i="71"/>
  <c r="D40" i="71"/>
  <c r="R39" i="71"/>
  <c r="O39" i="71"/>
  <c r="D39" i="71"/>
  <c r="R38" i="71"/>
  <c r="O38" i="71"/>
  <c r="D38" i="71"/>
  <c r="R37" i="71"/>
  <c r="O37" i="71"/>
  <c r="D37" i="71"/>
  <c r="R36" i="71"/>
  <c r="O36" i="71"/>
  <c r="D36" i="71"/>
  <c r="R35" i="71"/>
  <c r="O35" i="71"/>
  <c r="D35" i="71"/>
  <c r="R34" i="71"/>
  <c r="O34" i="71"/>
  <c r="D34" i="71"/>
  <c r="R33" i="71"/>
  <c r="O33" i="71"/>
  <c r="S33" i="71" s="1"/>
  <c r="D33" i="71"/>
  <c r="R32" i="71"/>
  <c r="O32" i="71"/>
  <c r="D32" i="71"/>
  <c r="R31" i="71"/>
  <c r="O31" i="71"/>
  <c r="D31" i="71"/>
  <c r="R30" i="71"/>
  <c r="O30" i="71"/>
  <c r="D30" i="71"/>
  <c r="R29" i="71"/>
  <c r="O29" i="71"/>
  <c r="D29" i="71"/>
  <c r="R28" i="71"/>
  <c r="O28" i="71"/>
  <c r="D28" i="71"/>
  <c r="R27" i="71"/>
  <c r="O27" i="71"/>
  <c r="D27" i="71"/>
  <c r="R26" i="71"/>
  <c r="O26" i="71"/>
  <c r="D26" i="71"/>
  <c r="R25" i="71"/>
  <c r="O25" i="71"/>
  <c r="S25" i="71" s="1"/>
  <c r="D25" i="71"/>
  <c r="R24" i="71"/>
  <c r="O24" i="71"/>
  <c r="D24" i="71"/>
  <c r="R23" i="71"/>
  <c r="O23" i="71"/>
  <c r="D23" i="71"/>
  <c r="R22" i="71"/>
  <c r="O22" i="71"/>
  <c r="D22" i="71"/>
  <c r="R21" i="71"/>
  <c r="O21" i="71"/>
  <c r="D21" i="71"/>
  <c r="R20" i="71"/>
  <c r="O20" i="71"/>
  <c r="D20" i="71"/>
  <c r="R19" i="71"/>
  <c r="O19" i="71"/>
  <c r="D19" i="71"/>
  <c r="R18" i="71"/>
  <c r="O18" i="71"/>
  <c r="D18" i="71"/>
  <c r="R17" i="71"/>
  <c r="O17" i="71"/>
  <c r="S17" i="71" s="1"/>
  <c r="D17" i="71"/>
  <c r="R16" i="71"/>
  <c r="O16" i="71"/>
  <c r="D16" i="71"/>
  <c r="N15" i="71"/>
  <c r="M15" i="71"/>
  <c r="L15" i="71"/>
  <c r="K15" i="71"/>
  <c r="J15" i="71"/>
  <c r="I15" i="71"/>
  <c r="H15" i="71"/>
  <c r="G15" i="71"/>
  <c r="F15" i="71"/>
  <c r="E15" i="71"/>
  <c r="B5" i="71"/>
  <c r="R55" i="70"/>
  <c r="S55" i="70" s="1"/>
  <c r="O55" i="70"/>
  <c r="D55" i="70"/>
  <c r="R54" i="70"/>
  <c r="O54" i="70"/>
  <c r="S54" i="70" s="1"/>
  <c r="D54" i="70"/>
  <c r="R53" i="70"/>
  <c r="O53" i="70"/>
  <c r="D53" i="70"/>
  <c r="R52" i="70"/>
  <c r="O52" i="70"/>
  <c r="S52" i="70" s="1"/>
  <c r="D52" i="70"/>
  <c r="R51" i="70"/>
  <c r="O51" i="70"/>
  <c r="S51" i="70" s="1"/>
  <c r="D51" i="70"/>
  <c r="R50" i="70"/>
  <c r="O50" i="70"/>
  <c r="D50" i="70"/>
  <c r="R49" i="70"/>
  <c r="O49" i="70"/>
  <c r="D49" i="70"/>
  <c r="R48" i="70"/>
  <c r="O48" i="70"/>
  <c r="D48" i="70"/>
  <c r="R47" i="70"/>
  <c r="S47" i="70" s="1"/>
  <c r="O47" i="70"/>
  <c r="D47" i="70"/>
  <c r="R46" i="70"/>
  <c r="O46" i="70"/>
  <c r="D46" i="70"/>
  <c r="R45" i="70"/>
  <c r="O45" i="70"/>
  <c r="S45" i="70" s="1"/>
  <c r="D45" i="70"/>
  <c r="R44" i="70"/>
  <c r="O44" i="70"/>
  <c r="D44" i="70"/>
  <c r="R43" i="70"/>
  <c r="O43" i="70"/>
  <c r="S43" i="70" s="1"/>
  <c r="D43" i="70"/>
  <c r="R42" i="70"/>
  <c r="O42" i="70"/>
  <c r="D42" i="70"/>
  <c r="R41" i="70"/>
  <c r="O41" i="70"/>
  <c r="D41" i="70"/>
  <c r="R40" i="70"/>
  <c r="O40" i="70"/>
  <c r="D40" i="70"/>
  <c r="R39" i="70"/>
  <c r="O39" i="70"/>
  <c r="S39" i="70" s="1"/>
  <c r="D39" i="70"/>
  <c r="R38" i="70"/>
  <c r="O38" i="70"/>
  <c r="S38" i="70" s="1"/>
  <c r="D38" i="70"/>
  <c r="R37" i="70"/>
  <c r="S37" i="70" s="1"/>
  <c r="O37" i="70"/>
  <c r="D37" i="70"/>
  <c r="R36" i="70"/>
  <c r="O36" i="70"/>
  <c r="S36" i="70" s="1"/>
  <c r="D36" i="70"/>
  <c r="R35" i="70"/>
  <c r="O35" i="70"/>
  <c r="S35" i="70" s="1"/>
  <c r="D35" i="70"/>
  <c r="R34" i="70"/>
  <c r="O34" i="70"/>
  <c r="D34" i="70"/>
  <c r="R33" i="70"/>
  <c r="O33" i="70"/>
  <c r="S33" i="70" s="1"/>
  <c r="D33" i="70"/>
  <c r="R32" i="70"/>
  <c r="O32" i="70"/>
  <c r="S32" i="70" s="1"/>
  <c r="D32" i="70"/>
  <c r="R31" i="70"/>
  <c r="S31" i="70" s="1"/>
  <c r="O31" i="70"/>
  <c r="D31" i="70"/>
  <c r="R30" i="70"/>
  <c r="O30" i="70"/>
  <c r="D30" i="70"/>
  <c r="R29" i="70"/>
  <c r="O29" i="70"/>
  <c r="D29" i="70"/>
  <c r="R28" i="70"/>
  <c r="O28" i="70"/>
  <c r="S28" i="70" s="1"/>
  <c r="D28" i="70"/>
  <c r="R27" i="70"/>
  <c r="O27" i="70"/>
  <c r="D27" i="70"/>
  <c r="R26" i="70"/>
  <c r="O26" i="70"/>
  <c r="D26" i="70"/>
  <c r="R25" i="70"/>
  <c r="S25" i="70" s="1"/>
  <c r="O25" i="70"/>
  <c r="D25" i="70"/>
  <c r="R24" i="70"/>
  <c r="O24" i="70"/>
  <c r="D24" i="70"/>
  <c r="R23" i="70"/>
  <c r="O23" i="70"/>
  <c r="S23" i="70" s="1"/>
  <c r="D23" i="70"/>
  <c r="R22" i="70"/>
  <c r="O22" i="70"/>
  <c r="S22" i="70" s="1"/>
  <c r="D22" i="70"/>
  <c r="R21" i="70"/>
  <c r="O21" i="70"/>
  <c r="D21" i="70"/>
  <c r="R20" i="70"/>
  <c r="O20" i="70"/>
  <c r="S20" i="70" s="1"/>
  <c r="D20" i="70"/>
  <c r="R19" i="70"/>
  <c r="O19" i="70"/>
  <c r="D19" i="70"/>
  <c r="R18" i="70"/>
  <c r="O18" i="70"/>
  <c r="D18" i="70"/>
  <c r="R17" i="70"/>
  <c r="O17" i="70"/>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D50" i="69"/>
  <c r="R49" i="69"/>
  <c r="O49" i="69"/>
  <c r="D49" i="69"/>
  <c r="R48" i="69"/>
  <c r="O48" i="69"/>
  <c r="S48" i="69" s="1"/>
  <c r="D48" i="69"/>
  <c r="R47" i="69"/>
  <c r="O47" i="69"/>
  <c r="D47" i="69"/>
  <c r="R46" i="69"/>
  <c r="O46" i="69"/>
  <c r="D46" i="69"/>
  <c r="R45" i="69"/>
  <c r="O45" i="69"/>
  <c r="D45" i="69"/>
  <c r="R44" i="69"/>
  <c r="O44" i="69"/>
  <c r="D44" i="69"/>
  <c r="R43" i="69"/>
  <c r="O43" i="69"/>
  <c r="D43" i="69"/>
  <c r="R42" i="69"/>
  <c r="O42" i="69"/>
  <c r="D42" i="69"/>
  <c r="R41" i="69"/>
  <c r="O41" i="69"/>
  <c r="D41" i="69"/>
  <c r="R40" i="69"/>
  <c r="O40" i="69"/>
  <c r="S40" i="69" s="1"/>
  <c r="D40" i="69"/>
  <c r="R39" i="69"/>
  <c r="O39" i="69"/>
  <c r="D39" i="69"/>
  <c r="R38" i="69"/>
  <c r="O38" i="69"/>
  <c r="D38" i="69"/>
  <c r="R37" i="69"/>
  <c r="O37" i="69"/>
  <c r="D37" i="69"/>
  <c r="R36" i="69"/>
  <c r="O36" i="69"/>
  <c r="D36" i="69"/>
  <c r="R35" i="69"/>
  <c r="O35" i="69"/>
  <c r="D35" i="69"/>
  <c r="R34" i="69"/>
  <c r="O34" i="69"/>
  <c r="D34" i="69"/>
  <c r="R33" i="69"/>
  <c r="O33" i="69"/>
  <c r="D33" i="69"/>
  <c r="R32" i="69"/>
  <c r="O32" i="69"/>
  <c r="D32" i="69"/>
  <c r="R31" i="69"/>
  <c r="O31" i="69"/>
  <c r="D31" i="69"/>
  <c r="R30" i="69"/>
  <c r="O30" i="69"/>
  <c r="D30" i="69"/>
  <c r="R29" i="69"/>
  <c r="O29" i="69"/>
  <c r="D29" i="69"/>
  <c r="R28" i="69"/>
  <c r="O28" i="69"/>
  <c r="D28" i="69"/>
  <c r="R27" i="69"/>
  <c r="O27" i="69"/>
  <c r="D27" i="69"/>
  <c r="R26" i="69"/>
  <c r="O26" i="69"/>
  <c r="D26" i="69"/>
  <c r="R25" i="69"/>
  <c r="O25" i="69"/>
  <c r="D25" i="69"/>
  <c r="R24" i="69"/>
  <c r="O24" i="69"/>
  <c r="D24" i="69"/>
  <c r="R23" i="69"/>
  <c r="O23" i="69"/>
  <c r="D23" i="69"/>
  <c r="R22" i="69"/>
  <c r="O22" i="69"/>
  <c r="D22" i="69"/>
  <c r="R21" i="69"/>
  <c r="O21" i="69"/>
  <c r="D21" i="69"/>
  <c r="R20" i="69"/>
  <c r="O20" i="69"/>
  <c r="D20" i="69"/>
  <c r="R19" i="69"/>
  <c r="O19" i="69"/>
  <c r="D19" i="69"/>
  <c r="R18" i="69"/>
  <c r="O18" i="69"/>
  <c r="D18" i="69"/>
  <c r="R17" i="69"/>
  <c r="O17" i="69"/>
  <c r="D17" i="69"/>
  <c r="R16" i="69"/>
  <c r="O16" i="69"/>
  <c r="D16" i="69"/>
  <c r="N15" i="69"/>
  <c r="M15" i="69"/>
  <c r="L15" i="69"/>
  <c r="K15" i="69"/>
  <c r="J15" i="69"/>
  <c r="I15" i="69"/>
  <c r="H15" i="69"/>
  <c r="G15" i="69"/>
  <c r="F15" i="69"/>
  <c r="E15" i="69"/>
  <c r="B5" i="69"/>
  <c r="R55" i="68"/>
  <c r="O55" i="68"/>
  <c r="D55" i="68"/>
  <c r="R54" i="68"/>
  <c r="O54" i="68"/>
  <c r="D54" i="68"/>
  <c r="R53" i="68"/>
  <c r="S53" i="68" s="1"/>
  <c r="O53" i="68"/>
  <c r="D53" i="68"/>
  <c r="R52" i="68"/>
  <c r="O52" i="68"/>
  <c r="D52" i="68"/>
  <c r="R51" i="68"/>
  <c r="O51" i="68"/>
  <c r="D51" i="68"/>
  <c r="R50" i="68"/>
  <c r="O50" i="68"/>
  <c r="D50" i="68"/>
  <c r="R49" i="68"/>
  <c r="O49" i="68"/>
  <c r="D49" i="68"/>
  <c r="R48" i="68"/>
  <c r="O48" i="68"/>
  <c r="D48" i="68"/>
  <c r="R47" i="68"/>
  <c r="O47" i="68"/>
  <c r="D47" i="68"/>
  <c r="R46" i="68"/>
  <c r="O46" i="68"/>
  <c r="D46" i="68"/>
  <c r="R45" i="68"/>
  <c r="S45" i="68" s="1"/>
  <c r="O45" i="68"/>
  <c r="D45" i="68"/>
  <c r="R44" i="68"/>
  <c r="O44" i="68"/>
  <c r="D44" i="68"/>
  <c r="R43" i="68"/>
  <c r="O43" i="68"/>
  <c r="D43" i="68"/>
  <c r="R42" i="68"/>
  <c r="O42" i="68"/>
  <c r="D42" i="68"/>
  <c r="R41" i="68"/>
  <c r="O41" i="68"/>
  <c r="D41" i="68"/>
  <c r="R40" i="68"/>
  <c r="O40" i="68"/>
  <c r="D40" i="68"/>
  <c r="R39" i="68"/>
  <c r="O39" i="68"/>
  <c r="D39" i="68"/>
  <c r="R38" i="68"/>
  <c r="O38" i="68"/>
  <c r="D38" i="68"/>
  <c r="R37" i="68"/>
  <c r="S37" i="68" s="1"/>
  <c r="O37" i="68"/>
  <c r="D37" i="68"/>
  <c r="R36" i="68"/>
  <c r="O36" i="68"/>
  <c r="D36" i="68"/>
  <c r="R35" i="68"/>
  <c r="O35" i="68"/>
  <c r="D35" i="68"/>
  <c r="R34" i="68"/>
  <c r="O34" i="68"/>
  <c r="D34" i="68"/>
  <c r="R33" i="68"/>
  <c r="O33" i="68"/>
  <c r="D33" i="68"/>
  <c r="R32" i="68"/>
  <c r="O32" i="68"/>
  <c r="D32" i="68"/>
  <c r="R31" i="68"/>
  <c r="O31" i="68"/>
  <c r="D31" i="68"/>
  <c r="R30" i="68"/>
  <c r="O30" i="68"/>
  <c r="D30" i="68"/>
  <c r="R29" i="68"/>
  <c r="S29" i="68" s="1"/>
  <c r="O29" i="68"/>
  <c r="D29" i="68"/>
  <c r="R28" i="68"/>
  <c r="O28" i="68"/>
  <c r="D28" i="68"/>
  <c r="R27" i="68"/>
  <c r="O27" i="68"/>
  <c r="D27" i="68"/>
  <c r="R26" i="68"/>
  <c r="O26" i="68"/>
  <c r="D26" i="68"/>
  <c r="R25" i="68"/>
  <c r="O25" i="68"/>
  <c r="D25" i="68"/>
  <c r="R24" i="68"/>
  <c r="O24" i="68"/>
  <c r="D24" i="68"/>
  <c r="R23" i="68"/>
  <c r="O23" i="68"/>
  <c r="D23" i="68"/>
  <c r="R22" i="68"/>
  <c r="O22" i="68"/>
  <c r="D22" i="68"/>
  <c r="R21" i="68"/>
  <c r="S21" i="68"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O48" i="67"/>
  <c r="D48" i="67"/>
  <c r="R47" i="67"/>
  <c r="O47" i="67"/>
  <c r="D47" i="67"/>
  <c r="R46" i="67"/>
  <c r="S46" i="67" s="1"/>
  <c r="O46" i="67"/>
  <c r="D46" i="67"/>
  <c r="R45" i="67"/>
  <c r="O45" i="67"/>
  <c r="D45" i="67"/>
  <c r="R44" i="67"/>
  <c r="O44" i="67"/>
  <c r="D44" i="67"/>
  <c r="R43" i="67"/>
  <c r="O43" i="67"/>
  <c r="D43" i="67"/>
  <c r="R42" i="67"/>
  <c r="O42" i="67"/>
  <c r="D42" i="67"/>
  <c r="R41" i="67"/>
  <c r="O41" i="67"/>
  <c r="D41" i="67"/>
  <c r="R40" i="67"/>
  <c r="O40" i="67"/>
  <c r="D40" i="67"/>
  <c r="R39" i="67"/>
  <c r="O39" i="67"/>
  <c r="D39" i="67"/>
  <c r="R38" i="67"/>
  <c r="S38" i="67" s="1"/>
  <c r="O38" i="67"/>
  <c r="D38" i="67"/>
  <c r="R37" i="67"/>
  <c r="O37" i="67"/>
  <c r="D37" i="67"/>
  <c r="R36" i="67"/>
  <c r="O36" i="67"/>
  <c r="D36" i="67"/>
  <c r="R35" i="67"/>
  <c r="O35" i="67"/>
  <c r="D35" i="67"/>
  <c r="R34" i="67"/>
  <c r="O34" i="67"/>
  <c r="D34" i="67"/>
  <c r="R33" i="67"/>
  <c r="O33" i="67"/>
  <c r="D33" i="67"/>
  <c r="R32" i="67"/>
  <c r="O32" i="67"/>
  <c r="D32" i="67"/>
  <c r="R31" i="67"/>
  <c r="O31" i="67"/>
  <c r="D31" i="67"/>
  <c r="R30" i="67"/>
  <c r="S30" i="67" s="1"/>
  <c r="O30" i="67"/>
  <c r="D30" i="67"/>
  <c r="R29" i="67"/>
  <c r="O29" i="67"/>
  <c r="D29" i="67"/>
  <c r="R28" i="67"/>
  <c r="O28" i="67"/>
  <c r="D28" i="67"/>
  <c r="R27" i="67"/>
  <c r="O27" i="67"/>
  <c r="D27" i="67"/>
  <c r="R26" i="67"/>
  <c r="O26" i="67"/>
  <c r="D26" i="67"/>
  <c r="R25" i="67"/>
  <c r="O25" i="67"/>
  <c r="D25" i="67"/>
  <c r="R24" i="67"/>
  <c r="O24" i="67"/>
  <c r="D24" i="67"/>
  <c r="R23" i="67"/>
  <c r="O23" i="67"/>
  <c r="D23" i="67"/>
  <c r="R22" i="67"/>
  <c r="O22" i="67"/>
  <c r="D22" i="67"/>
  <c r="R21" i="67"/>
  <c r="O21" i="67"/>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D19" i="66"/>
  <c r="R18" i="66"/>
  <c r="O18" i="66"/>
  <c r="D18" i="66"/>
  <c r="R17" i="66"/>
  <c r="O17" i="66"/>
  <c r="D17" i="66"/>
  <c r="R16" i="66"/>
  <c r="O16" i="66"/>
  <c r="D16" i="66"/>
  <c r="N15" i="66"/>
  <c r="M15" i="66"/>
  <c r="L15" i="66"/>
  <c r="K15" i="66"/>
  <c r="J15" i="66"/>
  <c r="I15" i="66"/>
  <c r="H15" i="66"/>
  <c r="G15" i="66"/>
  <c r="F15" i="66"/>
  <c r="E15" i="66"/>
  <c r="B5" i="66"/>
  <c r="R55" i="65"/>
  <c r="O55" i="65"/>
  <c r="D55" i="65"/>
  <c r="R54" i="65"/>
  <c r="O54" i="65"/>
  <c r="D54" i="65"/>
  <c r="S53" i="65"/>
  <c r="R53" i="65"/>
  <c r="O53" i="65"/>
  <c r="D53" i="65"/>
  <c r="R52" i="65"/>
  <c r="O52" i="65"/>
  <c r="S52" i="65" s="1"/>
  <c r="D52" i="65"/>
  <c r="R51" i="65"/>
  <c r="S51" i="65" s="1"/>
  <c r="O51" i="65"/>
  <c r="D51" i="65"/>
  <c r="R50" i="65"/>
  <c r="O50" i="65"/>
  <c r="D50" i="65"/>
  <c r="R49" i="65"/>
  <c r="O49" i="65"/>
  <c r="D49" i="65"/>
  <c r="R48" i="65"/>
  <c r="O48" i="65"/>
  <c r="D48" i="65"/>
  <c r="R47" i="65"/>
  <c r="O47" i="65"/>
  <c r="D47" i="65"/>
  <c r="R46" i="65"/>
  <c r="O46" i="65"/>
  <c r="S46" i="65" s="1"/>
  <c r="D46" i="65"/>
  <c r="R45" i="65"/>
  <c r="O45" i="65"/>
  <c r="D45" i="65"/>
  <c r="R44" i="65"/>
  <c r="O44" i="65"/>
  <c r="D44" i="65"/>
  <c r="R43" i="65"/>
  <c r="O43" i="65"/>
  <c r="D43" i="65"/>
  <c r="R42" i="65"/>
  <c r="O42" i="65"/>
  <c r="D42" i="65"/>
  <c r="R41" i="65"/>
  <c r="S41" i="65" s="1"/>
  <c r="O41" i="65"/>
  <c r="D41" i="65"/>
  <c r="R40" i="65"/>
  <c r="O40" i="65"/>
  <c r="D40" i="65"/>
  <c r="R39" i="65"/>
  <c r="O39" i="65"/>
  <c r="S39" i="65" s="1"/>
  <c r="D39" i="65"/>
  <c r="R38" i="65"/>
  <c r="O38" i="65"/>
  <c r="S38" i="65" s="1"/>
  <c r="D38" i="65"/>
  <c r="R37" i="65"/>
  <c r="O37" i="65"/>
  <c r="S37" i="65" s="1"/>
  <c r="D37" i="65"/>
  <c r="R36" i="65"/>
  <c r="O36" i="65"/>
  <c r="D36" i="65"/>
  <c r="R35" i="65"/>
  <c r="S35" i="65" s="1"/>
  <c r="O35" i="65"/>
  <c r="D35" i="65"/>
  <c r="R34" i="65"/>
  <c r="O34" i="65"/>
  <c r="D34" i="65"/>
  <c r="R33" i="65"/>
  <c r="O33" i="65"/>
  <c r="S33" i="65" s="1"/>
  <c r="D33" i="65"/>
  <c r="R32" i="65"/>
  <c r="O32" i="65"/>
  <c r="S32" i="65" s="1"/>
  <c r="D32" i="65"/>
  <c r="R31" i="65"/>
  <c r="O31" i="65"/>
  <c r="S31" i="65" s="1"/>
  <c r="D31" i="65"/>
  <c r="R30" i="65"/>
  <c r="O30" i="65"/>
  <c r="D30" i="65"/>
  <c r="R29" i="65"/>
  <c r="O29" i="65"/>
  <c r="D29" i="65"/>
  <c r="R28" i="65"/>
  <c r="O28" i="65"/>
  <c r="D28" i="65"/>
  <c r="R27" i="65"/>
  <c r="O27" i="65"/>
  <c r="S27" i="65" s="1"/>
  <c r="D27" i="65"/>
  <c r="R26" i="65"/>
  <c r="O26" i="65"/>
  <c r="S26" i="65" s="1"/>
  <c r="D26" i="65"/>
  <c r="R25" i="65"/>
  <c r="S25" i="65" s="1"/>
  <c r="O25" i="65"/>
  <c r="D25" i="65"/>
  <c r="R24" i="65"/>
  <c r="O24" i="65"/>
  <c r="D24" i="65"/>
  <c r="R23" i="65"/>
  <c r="O23" i="65"/>
  <c r="D23" i="65"/>
  <c r="R22" i="65"/>
  <c r="O22" i="65"/>
  <c r="D22" i="65"/>
  <c r="R21" i="65"/>
  <c r="O21" i="65"/>
  <c r="S21" i="65" s="1"/>
  <c r="D21" i="65"/>
  <c r="R20" i="65"/>
  <c r="O20" i="65"/>
  <c r="S20" i="65" s="1"/>
  <c r="D20" i="65"/>
  <c r="R19" i="65"/>
  <c r="S19" i="65" s="1"/>
  <c r="O19" i="65"/>
  <c r="D19" i="65"/>
  <c r="R18" i="65"/>
  <c r="O18" i="65"/>
  <c r="D18" i="65"/>
  <c r="S17" i="65"/>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S48" i="63" s="1"/>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S40" i="63" s="1"/>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S32" i="63" s="1"/>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O24" i="63"/>
  <c r="D24" i="63"/>
  <c r="R23" i="63"/>
  <c r="O23" i="63"/>
  <c r="D23" i="63"/>
  <c r="R22" i="63"/>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D55" i="61"/>
  <c r="R54" i="61"/>
  <c r="O54" i="61"/>
  <c r="S54" i="61" s="1"/>
  <c r="D54" i="61"/>
  <c r="R53" i="61"/>
  <c r="O53" i="61"/>
  <c r="S53" i="61" s="1"/>
  <c r="D53" i="61"/>
  <c r="R52" i="61"/>
  <c r="O52" i="61"/>
  <c r="D52" i="61"/>
  <c r="R51" i="61"/>
  <c r="S51" i="61" s="1"/>
  <c r="O51" i="61"/>
  <c r="D51" i="61"/>
  <c r="R50" i="61"/>
  <c r="O50" i="61"/>
  <c r="D50" i="61"/>
  <c r="R49" i="61"/>
  <c r="O49" i="61"/>
  <c r="D49" i="61"/>
  <c r="R48" i="61"/>
  <c r="O48" i="61"/>
  <c r="D48" i="61"/>
  <c r="R47" i="61"/>
  <c r="S47" i="61" s="1"/>
  <c r="O47" i="61"/>
  <c r="D47" i="61"/>
  <c r="R46" i="61"/>
  <c r="O46" i="61"/>
  <c r="D46" i="61"/>
  <c r="R45" i="61"/>
  <c r="O45" i="61"/>
  <c r="D45" i="61"/>
  <c r="R44" i="61"/>
  <c r="O44" i="61"/>
  <c r="D44" i="61"/>
  <c r="R43" i="61"/>
  <c r="O43" i="61"/>
  <c r="S43" i="61" s="1"/>
  <c r="D43" i="61"/>
  <c r="R42" i="61"/>
  <c r="O42" i="61"/>
  <c r="D42" i="61"/>
  <c r="R41" i="61"/>
  <c r="S41" i="61" s="1"/>
  <c r="O41" i="61"/>
  <c r="D41" i="61"/>
  <c r="R40" i="61"/>
  <c r="O40" i="61"/>
  <c r="D40" i="61"/>
  <c r="R39" i="61"/>
  <c r="O39" i="61"/>
  <c r="S39" i="61" s="1"/>
  <c r="D39" i="61"/>
  <c r="R38" i="61"/>
  <c r="O38" i="61"/>
  <c r="S38" i="61" s="1"/>
  <c r="D38" i="61"/>
  <c r="R37" i="61"/>
  <c r="S37" i="61" s="1"/>
  <c r="O37" i="61"/>
  <c r="D37" i="61"/>
  <c r="R36" i="61"/>
  <c r="O36" i="61"/>
  <c r="D36" i="61"/>
  <c r="R35" i="61"/>
  <c r="O35" i="61"/>
  <c r="D35" i="61"/>
  <c r="R34" i="61"/>
  <c r="O34" i="61"/>
  <c r="D34" i="61"/>
  <c r="R33" i="61"/>
  <c r="O33" i="61"/>
  <c r="S33" i="61" s="1"/>
  <c r="D33" i="61"/>
  <c r="R32" i="61"/>
  <c r="O32" i="61"/>
  <c r="D32" i="61"/>
  <c r="R31" i="61"/>
  <c r="S31" i="61" s="1"/>
  <c r="O31" i="61"/>
  <c r="D31" i="61"/>
  <c r="R30" i="61"/>
  <c r="O30" i="61"/>
  <c r="S30" i="61" s="1"/>
  <c r="D30" i="61"/>
  <c r="R29" i="61"/>
  <c r="O29" i="61"/>
  <c r="D29" i="61"/>
  <c r="R28" i="61"/>
  <c r="O28" i="61"/>
  <c r="D28" i="61"/>
  <c r="R27" i="61"/>
  <c r="O27" i="61"/>
  <c r="D27" i="61"/>
  <c r="R26" i="61"/>
  <c r="O26" i="61"/>
  <c r="D26" i="61"/>
  <c r="R25" i="61"/>
  <c r="S25" i="61" s="1"/>
  <c r="O25" i="61"/>
  <c r="D25" i="61"/>
  <c r="R24" i="61"/>
  <c r="O24" i="61"/>
  <c r="D24" i="61"/>
  <c r="R23" i="61"/>
  <c r="O23" i="61"/>
  <c r="D23" i="61"/>
  <c r="R22" i="61"/>
  <c r="O22" i="61"/>
  <c r="S22" i="61" s="1"/>
  <c r="D22" i="61"/>
  <c r="R21" i="61"/>
  <c r="O21" i="61"/>
  <c r="S21" i="61" s="1"/>
  <c r="D21" i="61"/>
  <c r="R20" i="61"/>
  <c r="O20" i="61"/>
  <c r="S20" i="61" s="1"/>
  <c r="D20" i="61"/>
  <c r="R19" i="61"/>
  <c r="O19" i="61"/>
  <c r="D19" i="61"/>
  <c r="R18" i="61"/>
  <c r="O18" i="61"/>
  <c r="D18" i="61"/>
  <c r="R17" i="61"/>
  <c r="O17" i="6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D52" i="60"/>
  <c r="R51" i="60"/>
  <c r="O51" i="60"/>
  <c r="D51" i="60"/>
  <c r="R50" i="60"/>
  <c r="O50" i="60"/>
  <c r="D50" i="60"/>
  <c r="R49" i="60"/>
  <c r="O49" i="60"/>
  <c r="D49" i="60"/>
  <c r="R48" i="60"/>
  <c r="O48" i="60"/>
  <c r="D48" i="60"/>
  <c r="R47" i="60"/>
  <c r="O47" i="60"/>
  <c r="D47" i="60"/>
  <c r="R46" i="60"/>
  <c r="O46" i="60"/>
  <c r="D46" i="60"/>
  <c r="R45" i="60"/>
  <c r="O45" i="60"/>
  <c r="D45" i="60"/>
  <c r="R44" i="60"/>
  <c r="O44" i="60"/>
  <c r="D44" i="60"/>
  <c r="R43" i="60"/>
  <c r="O43" i="60"/>
  <c r="D43" i="60"/>
  <c r="R42" i="60"/>
  <c r="O42" i="60"/>
  <c r="D42" i="60"/>
  <c r="R41" i="60"/>
  <c r="O41" i="60"/>
  <c r="D41" i="60"/>
  <c r="R40" i="60"/>
  <c r="O40" i="60"/>
  <c r="D40" i="60"/>
  <c r="R39" i="60"/>
  <c r="O39" i="60"/>
  <c r="D39" i="60"/>
  <c r="R38" i="60"/>
  <c r="O38" i="60"/>
  <c r="D38" i="60"/>
  <c r="R37" i="60"/>
  <c r="O37" i="60"/>
  <c r="D37" i="60"/>
  <c r="R36" i="60"/>
  <c r="O36" i="60"/>
  <c r="D36" i="60"/>
  <c r="R35" i="60"/>
  <c r="O35" i="60"/>
  <c r="D35" i="60"/>
  <c r="R34" i="60"/>
  <c r="O34" i="60"/>
  <c r="D34" i="60"/>
  <c r="R33" i="60"/>
  <c r="O33" i="60"/>
  <c r="D33" i="60"/>
  <c r="R32" i="60"/>
  <c r="O32" i="60"/>
  <c r="D32" i="60"/>
  <c r="R31" i="60"/>
  <c r="O31" i="60"/>
  <c r="D31" i="60"/>
  <c r="R30" i="60"/>
  <c r="O30" i="60"/>
  <c r="D30" i="60"/>
  <c r="R29" i="60"/>
  <c r="O29" i="60"/>
  <c r="D29" i="60"/>
  <c r="R28" i="60"/>
  <c r="O28" i="60"/>
  <c r="D28" i="60"/>
  <c r="R27" i="60"/>
  <c r="O27" i="60"/>
  <c r="D27" i="60"/>
  <c r="R26" i="60"/>
  <c r="O26" i="60"/>
  <c r="D26" i="60"/>
  <c r="R25" i="60"/>
  <c r="O25" i="60"/>
  <c r="D25" i="60"/>
  <c r="R24" i="60"/>
  <c r="O24" i="60"/>
  <c r="D24" i="60"/>
  <c r="R23" i="60"/>
  <c r="O23" i="60"/>
  <c r="D23" i="60"/>
  <c r="R22" i="60"/>
  <c r="O22" i="60"/>
  <c r="D22" i="60"/>
  <c r="R21" i="60"/>
  <c r="O21" i="60"/>
  <c r="D21" i="60"/>
  <c r="R20" i="60"/>
  <c r="O20" i="60"/>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FC56" i="58" s="1"/>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BH56" i="58"/>
  <c r="BG56" i="58"/>
  <c r="D56"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BO54" i="58"/>
  <c r="BN54" i="58"/>
  <c r="BM54" i="58"/>
  <c r="BL54" i="58"/>
  <c r="BK54" i="58"/>
  <c r="BJ54" i="58"/>
  <c r="BI54" i="58"/>
  <c r="BH54" i="58"/>
  <c r="BG54" i="58"/>
  <c r="D54" i="58"/>
  <c r="EY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CA53" i="58"/>
  <c r="BZ53" i="58"/>
  <c r="BY53" i="58"/>
  <c r="BX53" i="58"/>
  <c r="DX53" i="58" s="1"/>
  <c r="BW53" i="58"/>
  <c r="BV53" i="58"/>
  <c r="DV53" i="58" s="1"/>
  <c r="BU53" i="58"/>
  <c r="BT53" i="58"/>
  <c r="BS53" i="58"/>
  <c r="BR53" i="58"/>
  <c r="BQ53" i="58"/>
  <c r="BP53" i="58"/>
  <c r="BO53" i="58"/>
  <c r="BN53" i="58"/>
  <c r="BM53" i="58"/>
  <c r="DM53" i="58" s="1"/>
  <c r="BL53" i="58"/>
  <c r="BK53" i="58"/>
  <c r="BJ53" i="58"/>
  <c r="BI53" i="58"/>
  <c r="BH53" i="58"/>
  <c r="BG53" i="58"/>
  <c r="D53" i="58"/>
  <c r="EC52" i="58"/>
  <c r="DE52" i="58"/>
  <c r="DD52" i="58"/>
  <c r="DC52" i="58"/>
  <c r="DB52" i="58"/>
  <c r="DA52" i="58"/>
  <c r="CZ52" i="58"/>
  <c r="CY52" i="58"/>
  <c r="CX52" i="58"/>
  <c r="CW52" i="58"/>
  <c r="CV52" i="58"/>
  <c r="CU52" i="58"/>
  <c r="CT52" i="58"/>
  <c r="CS52" i="58"/>
  <c r="CR52" i="58"/>
  <c r="CQ52" i="58"/>
  <c r="CP52" i="58"/>
  <c r="CO52" i="58"/>
  <c r="CN52" i="58"/>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BY51" i="58"/>
  <c r="BX51" i="58"/>
  <c r="BW51" i="58"/>
  <c r="BV51" i="58"/>
  <c r="DV51" i="58" s="1"/>
  <c r="BU51" i="58"/>
  <c r="BT51" i="58"/>
  <c r="BS51" i="58"/>
  <c r="BR51" i="58"/>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EH49" i="58" s="1"/>
  <c r="CG49" i="58"/>
  <c r="CE49" i="58"/>
  <c r="CD49" i="58"/>
  <c r="CC49" i="58"/>
  <c r="EC49" i="58" s="1"/>
  <c r="CB49" i="58"/>
  <c r="CA49" i="58"/>
  <c r="BZ49" i="58"/>
  <c r="BY49" i="58"/>
  <c r="BX49" i="58"/>
  <c r="BW49" i="58"/>
  <c r="BV49" i="58"/>
  <c r="BU49" i="58"/>
  <c r="DU49" i="58" s="1"/>
  <c r="BT49" i="58"/>
  <c r="BS49" i="58"/>
  <c r="BR49" i="58"/>
  <c r="BQ49" i="58"/>
  <c r="BP49" i="58"/>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BS48" i="58"/>
  <c r="BR48" i="58"/>
  <c r="BQ48" i="58"/>
  <c r="BP48" i="58"/>
  <c r="DP48" i="58" s="1"/>
  <c r="BO48" i="58"/>
  <c r="BN48" i="58"/>
  <c r="BM48" i="58"/>
  <c r="BL48" i="58"/>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CY46" i="58"/>
  <c r="CX46" i="58"/>
  <c r="CW46" i="58"/>
  <c r="CV46" i="58"/>
  <c r="EV46" i="58" s="1"/>
  <c r="CU46" i="58"/>
  <c r="CT46" i="58"/>
  <c r="CS46" i="58"/>
  <c r="CR46" i="58"/>
  <c r="CQ46" i="58"/>
  <c r="CP46" i="58"/>
  <c r="CO46" i="58"/>
  <c r="CN46" i="58"/>
  <c r="CM46" i="58"/>
  <c r="CL46" i="58"/>
  <c r="CK46" i="58"/>
  <c r="CJ46" i="58"/>
  <c r="CI46" i="58"/>
  <c r="CH46" i="58"/>
  <c r="CG46" i="58"/>
  <c r="CE46" i="58"/>
  <c r="CD46" i="58"/>
  <c r="CC46" i="58"/>
  <c r="CB46" i="58"/>
  <c r="CA46" i="58"/>
  <c r="BZ46" i="58"/>
  <c r="BY46" i="58"/>
  <c r="BX46" i="58"/>
  <c r="BW46" i="58"/>
  <c r="BV46" i="58"/>
  <c r="BU46" i="58"/>
  <c r="BT46" i="58"/>
  <c r="BS46" i="58"/>
  <c r="BR46" i="58"/>
  <c r="BQ46" i="58"/>
  <c r="BP46" i="58"/>
  <c r="BO46" i="58"/>
  <c r="BN46" i="58"/>
  <c r="BM46" i="58"/>
  <c r="BL46" i="58"/>
  <c r="BK46" i="58"/>
  <c r="BJ46" i="58"/>
  <c r="BI46" i="58"/>
  <c r="BH46" i="58"/>
  <c r="BG46" i="58"/>
  <c r="D46" i="58"/>
  <c r="DE45" i="58"/>
  <c r="FE45" i="58" s="1"/>
  <c r="DD45" i="58"/>
  <c r="DC45" i="58"/>
  <c r="DB45" i="58"/>
  <c r="DA45" i="58"/>
  <c r="CZ45" i="58"/>
  <c r="CY45" i="58"/>
  <c r="CX45" i="58"/>
  <c r="CW45" i="58"/>
  <c r="CV45" i="58"/>
  <c r="CU45" i="58"/>
  <c r="CT45" i="58"/>
  <c r="CS45" i="58"/>
  <c r="CR45" i="58"/>
  <c r="CQ45" i="58"/>
  <c r="CP45" i="58"/>
  <c r="CO45" i="58"/>
  <c r="CN45" i="58"/>
  <c r="CM45" i="58"/>
  <c r="CL45" i="58"/>
  <c r="CK45" i="58"/>
  <c r="DK45" i="58" s="1"/>
  <c r="CJ45" i="58"/>
  <c r="CI45" i="58"/>
  <c r="CH45" i="58"/>
  <c r="CG45" i="58"/>
  <c r="CE45" i="58"/>
  <c r="CD45" i="58"/>
  <c r="CC45" i="58"/>
  <c r="CB45" i="58"/>
  <c r="FB45" i="58" s="1"/>
  <c r="CA45" i="58"/>
  <c r="BZ45" i="58"/>
  <c r="BY45" i="58"/>
  <c r="BX45" i="58"/>
  <c r="BW45" i="58"/>
  <c r="BV45" i="58"/>
  <c r="BU45" i="58"/>
  <c r="BT45" i="58"/>
  <c r="ET45" i="58" s="1"/>
  <c r="BS45" i="58"/>
  <c r="BR45" i="58"/>
  <c r="BQ45" i="58"/>
  <c r="BP45" i="58"/>
  <c r="BO45" i="58"/>
  <c r="BN45" i="58"/>
  <c r="BM45" i="58"/>
  <c r="BL45" i="58"/>
  <c r="EL45" i="58" s="1"/>
  <c r="BK45" i="58"/>
  <c r="BJ45" i="58"/>
  <c r="BI45" i="58"/>
  <c r="BH45" i="58"/>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CB44" i="58"/>
  <c r="FB44" i="58" s="1"/>
  <c r="CA44" i="58"/>
  <c r="BZ44" i="58"/>
  <c r="BY44" i="58"/>
  <c r="BX44" i="58"/>
  <c r="BW44" i="58"/>
  <c r="BV44" i="58"/>
  <c r="BU44" i="58"/>
  <c r="BT44" i="58"/>
  <c r="ET44" i="58" s="1"/>
  <c r="BS44" i="58"/>
  <c r="BR44" i="58"/>
  <c r="BQ44" i="58"/>
  <c r="BP44" i="58"/>
  <c r="BO44" i="58"/>
  <c r="BN44" i="58"/>
  <c r="BM44" i="58"/>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CC43" i="58"/>
  <c r="CB43" i="58"/>
  <c r="CA43" i="58"/>
  <c r="BZ43" i="58"/>
  <c r="BY43" i="58"/>
  <c r="BX43" i="58"/>
  <c r="BW43" i="58"/>
  <c r="BV43" i="58"/>
  <c r="BU43" i="58"/>
  <c r="BT43" i="58"/>
  <c r="BS43" i="58"/>
  <c r="BR43" i="58"/>
  <c r="BQ43" i="58"/>
  <c r="BP43" i="58"/>
  <c r="BO43" i="58"/>
  <c r="BN43" i="58"/>
  <c r="BM43" i="58"/>
  <c r="BL43" i="58"/>
  <c r="BK43" i="58"/>
  <c r="BJ43" i="58"/>
  <c r="BI43" i="58"/>
  <c r="BH43" i="58"/>
  <c r="BG43" i="58"/>
  <c r="D43" i="58"/>
  <c r="DE42" i="58"/>
  <c r="DD42" i="58"/>
  <c r="DC42" i="58"/>
  <c r="DB42" i="58"/>
  <c r="DA42" i="58"/>
  <c r="CZ42" i="58"/>
  <c r="CY42" i="58"/>
  <c r="CX42" i="58"/>
  <c r="CW42" i="58"/>
  <c r="CV42" i="58"/>
  <c r="CU42" i="58"/>
  <c r="CT42" i="58"/>
  <c r="CS42" i="58"/>
  <c r="CR42" i="58"/>
  <c r="CQ42" i="58"/>
  <c r="CP42" i="58"/>
  <c r="CO42" i="58"/>
  <c r="CN42" i="58"/>
  <c r="CM42" i="58"/>
  <c r="CL42" i="58"/>
  <c r="CK42" i="58"/>
  <c r="CJ42" i="58"/>
  <c r="CI42" i="58"/>
  <c r="CH42" i="58"/>
  <c r="CG42" i="58"/>
  <c r="CE42" i="58"/>
  <c r="CD42" i="58"/>
  <c r="FD42" i="58" s="1"/>
  <c r="CC42" i="58"/>
  <c r="CB42" i="58"/>
  <c r="CA42" i="58"/>
  <c r="BZ42" i="58"/>
  <c r="BY42" i="58"/>
  <c r="BX42" i="58"/>
  <c r="BW42" i="58"/>
  <c r="BV42" i="58"/>
  <c r="EV42" i="58" s="1"/>
  <c r="BU42" i="58"/>
  <c r="BT42" i="58"/>
  <c r="BS42" i="58"/>
  <c r="BR42" i="58"/>
  <c r="BQ42" i="58"/>
  <c r="BP42" i="58"/>
  <c r="BO42" i="58"/>
  <c r="BN42" i="58"/>
  <c r="EN42" i="58" s="1"/>
  <c r="BM42" i="58"/>
  <c r="BL42" i="58"/>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BY40" i="58"/>
  <c r="BX40" i="58"/>
  <c r="BW40" i="58"/>
  <c r="BV40" i="58"/>
  <c r="BU40" i="58"/>
  <c r="BT40" i="58"/>
  <c r="ET40" i="58" s="1"/>
  <c r="BS40" i="58"/>
  <c r="BR40" i="58"/>
  <c r="BQ40" i="58"/>
  <c r="BP40" i="58"/>
  <c r="BO40" i="58"/>
  <c r="BN40" i="58"/>
  <c r="BM40" i="58"/>
  <c r="BL40" i="58"/>
  <c r="EL40" i="58" s="1"/>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DE38" i="58"/>
  <c r="DD38" i="58"/>
  <c r="DC38" i="58"/>
  <c r="DB38" i="58"/>
  <c r="DA38" i="58"/>
  <c r="CZ38" i="58"/>
  <c r="CY38" i="58"/>
  <c r="CX38" i="58"/>
  <c r="CW38" i="58"/>
  <c r="CV38" i="58"/>
  <c r="CU38" i="58"/>
  <c r="CT38" i="58"/>
  <c r="CS38" i="58"/>
  <c r="CR38" i="58"/>
  <c r="CQ38" i="58"/>
  <c r="CP38" i="58"/>
  <c r="CO38" i="58"/>
  <c r="CN38" i="58"/>
  <c r="CM38" i="58"/>
  <c r="CL38" i="58"/>
  <c r="CK38" i="58"/>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EO38" i="58" s="1"/>
  <c r="BN38" i="58"/>
  <c r="BM38" i="58"/>
  <c r="BL38" i="58"/>
  <c r="BK38" i="58"/>
  <c r="BJ38" i="58"/>
  <c r="BI38" i="58"/>
  <c r="BH38" i="58"/>
  <c r="BG38" i="58"/>
  <c r="EG38" i="58" s="1"/>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EE37" i="58" s="1"/>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EW36" i="58" s="1"/>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EQ33" i="58" s="1"/>
  <c r="BP33" i="58"/>
  <c r="BO33" i="58"/>
  <c r="BN33" i="58"/>
  <c r="BM33" i="58"/>
  <c r="DM33" i="58" s="1"/>
  <c r="BL33" i="58"/>
  <c r="BK33" i="58"/>
  <c r="BJ33" i="58"/>
  <c r="BI33" i="58"/>
  <c r="BH33" i="58"/>
  <c r="BG33" i="58"/>
  <c r="D33" i="58"/>
  <c r="DE32" i="58"/>
  <c r="DD32" i="58"/>
  <c r="DC32" i="58"/>
  <c r="FC32" i="58" s="1"/>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BZ32" i="58"/>
  <c r="BY32" i="58"/>
  <c r="BX32" i="58"/>
  <c r="BW32" i="58"/>
  <c r="BV32" i="58"/>
  <c r="BU32" i="58"/>
  <c r="BT32" i="58"/>
  <c r="BS32" i="58"/>
  <c r="BR32" i="58"/>
  <c r="BQ32" i="58"/>
  <c r="BP32" i="58"/>
  <c r="BO32" i="58"/>
  <c r="BN32" i="58"/>
  <c r="BM32" i="58"/>
  <c r="BL32" i="58"/>
  <c r="BK32" i="58"/>
  <c r="BJ32" i="58"/>
  <c r="BI32" i="58"/>
  <c r="BH32" i="58"/>
  <c r="BG32" i="58"/>
  <c r="EG32" i="58" s="1"/>
  <c r="D32" i="58"/>
  <c r="DE31" i="58"/>
  <c r="DD31" i="58"/>
  <c r="DC31" i="58"/>
  <c r="DB31" i="58"/>
  <c r="DA31" i="58"/>
  <c r="CZ31" i="58"/>
  <c r="CY31" i="58"/>
  <c r="CX31" i="58"/>
  <c r="CW31" i="58"/>
  <c r="CV31" i="58"/>
  <c r="CU31" i="58"/>
  <c r="CT31" i="58"/>
  <c r="CS31" i="58"/>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DW31" i="58" s="1"/>
  <c r="BV31" i="58"/>
  <c r="BU31" i="58"/>
  <c r="BT31" i="58"/>
  <c r="BS31" i="58"/>
  <c r="BR31" i="58"/>
  <c r="ER31" i="58" s="1"/>
  <c r="BQ31" i="58"/>
  <c r="BP31" i="58"/>
  <c r="BO31" i="58"/>
  <c r="BN31" i="58"/>
  <c r="EN31" i="58" s="1"/>
  <c r="BM31" i="58"/>
  <c r="BL31" i="58"/>
  <c r="BK31" i="58"/>
  <c r="BJ31" i="58"/>
  <c r="BI31" i="58"/>
  <c r="BH31" i="58"/>
  <c r="BG31" i="58"/>
  <c r="D31" i="58"/>
  <c r="FC30" i="58"/>
  <c r="EC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CH30" i="58"/>
  <c r="CG30" i="58"/>
  <c r="CE30" i="58"/>
  <c r="CD30" i="58"/>
  <c r="CC30" i="58"/>
  <c r="CB30" i="58"/>
  <c r="FB30" i="58" s="1"/>
  <c r="CA30" i="58"/>
  <c r="BZ30" i="58"/>
  <c r="BY30" i="58"/>
  <c r="BX30" i="58"/>
  <c r="DX30" i="58" s="1"/>
  <c r="BW30" i="58"/>
  <c r="BV30" i="58"/>
  <c r="BU30" i="58"/>
  <c r="BT30" i="58"/>
  <c r="DT30" i="58" s="1"/>
  <c r="BS30" i="58"/>
  <c r="BR30" i="58"/>
  <c r="BQ30" i="58"/>
  <c r="DQ30" i="58" s="1"/>
  <c r="BP30" i="58"/>
  <c r="BO30" i="58"/>
  <c r="BN30" i="58"/>
  <c r="BM30" i="58"/>
  <c r="BL30" i="58"/>
  <c r="EL30" i="58" s="1"/>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BP29" i="58"/>
  <c r="BO29" i="58"/>
  <c r="BN29" i="58"/>
  <c r="BM29" i="58"/>
  <c r="BL29" i="58"/>
  <c r="BK29" i="58"/>
  <c r="BJ29" i="58"/>
  <c r="BI29" i="58"/>
  <c r="BH29" i="58"/>
  <c r="BG29" i="58"/>
  <c r="D29" i="58"/>
  <c r="DV28" i="58"/>
  <c r="DE28" i="58"/>
  <c r="DD28" i="58"/>
  <c r="DC28" i="58"/>
  <c r="DB28" i="58"/>
  <c r="DA28" i="58"/>
  <c r="CZ28" i="58"/>
  <c r="CY28" i="58"/>
  <c r="CX28" i="58"/>
  <c r="CW28" i="58"/>
  <c r="CV28" i="58"/>
  <c r="CU28" i="58"/>
  <c r="CT28" i="58"/>
  <c r="CS28" i="58"/>
  <c r="CR28" i="58"/>
  <c r="CQ28" i="58"/>
  <c r="CP28" i="58"/>
  <c r="CO28" i="58"/>
  <c r="CN28" i="58"/>
  <c r="CM28" i="58"/>
  <c r="CL28" i="58"/>
  <c r="CK28" i="58"/>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DN28" i="58" s="1"/>
  <c r="BM28" i="58"/>
  <c r="EM28" i="58" s="1"/>
  <c r="BL28" i="58"/>
  <c r="BK28" i="58"/>
  <c r="BJ28" i="58"/>
  <c r="BI28" i="58"/>
  <c r="BH28" i="58"/>
  <c r="BG28" i="58"/>
  <c r="D28" i="58"/>
  <c r="EG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DE26" i="58"/>
  <c r="DD26" i="58"/>
  <c r="DC26" i="58"/>
  <c r="DB26" i="58"/>
  <c r="EB26" i="58" s="1"/>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EX26" i="58" s="1"/>
  <c r="BW26" i="58"/>
  <c r="BV26" i="58"/>
  <c r="BU26" i="58"/>
  <c r="BT26" i="58"/>
  <c r="BS26" i="58"/>
  <c r="BR26" i="58"/>
  <c r="BQ26" i="58"/>
  <c r="BP26" i="58"/>
  <c r="BO26" i="58"/>
  <c r="BN26" i="58"/>
  <c r="BM26" i="58"/>
  <c r="BL26" i="58"/>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EM24" i="58"/>
  <c r="DE24" i="58"/>
  <c r="DD24" i="58"/>
  <c r="FD24" i="58" s="1"/>
  <c r="DC24" i="58"/>
  <c r="DB24" i="58"/>
  <c r="DA24" i="58"/>
  <c r="CZ24" i="58"/>
  <c r="CY24" i="58"/>
  <c r="CX24" i="58"/>
  <c r="CW24" i="58"/>
  <c r="CV24" i="58"/>
  <c r="CU24" i="58"/>
  <c r="CT24" i="58"/>
  <c r="CS24" i="58"/>
  <c r="CR24" i="58"/>
  <c r="CQ24" i="58"/>
  <c r="CP24" i="58"/>
  <c r="CO24" i="58"/>
  <c r="CN24" i="58"/>
  <c r="EN24" i="58" s="1"/>
  <c r="CM24" i="58"/>
  <c r="CL24" i="58"/>
  <c r="CK24" i="58"/>
  <c r="CJ24" i="58"/>
  <c r="CI24" i="58"/>
  <c r="CH24" i="58"/>
  <c r="CG24" i="58"/>
  <c r="CE24" i="58"/>
  <c r="CD24" i="58"/>
  <c r="CC24" i="58"/>
  <c r="CB24" i="58"/>
  <c r="CA24" i="58"/>
  <c r="BZ24" i="58"/>
  <c r="BY24" i="58"/>
  <c r="BX24" i="58"/>
  <c r="BW24" i="58"/>
  <c r="BV24" i="58"/>
  <c r="BU24" i="58"/>
  <c r="BT24" i="58"/>
  <c r="BS24" i="58"/>
  <c r="BR24" i="58"/>
  <c r="BQ24" i="58"/>
  <c r="BP24" i="58"/>
  <c r="BO24" i="58"/>
  <c r="BN24" i="58"/>
  <c r="BM24" i="58"/>
  <c r="BL24" i="58"/>
  <c r="BK24" i="58"/>
  <c r="BJ24" i="58"/>
  <c r="BI24" i="58"/>
  <c r="BH24" i="58"/>
  <c r="BG24" i="58"/>
  <c r="D24" i="58"/>
  <c r="DE23" i="58"/>
  <c r="DD23" i="58"/>
  <c r="DC23" i="58"/>
  <c r="DB23" i="58"/>
  <c r="DA23" i="58"/>
  <c r="CZ23" i="58"/>
  <c r="EZ23" i="58" s="1"/>
  <c r="CY23" i="58"/>
  <c r="CX23" i="58"/>
  <c r="CW23" i="58"/>
  <c r="CV23" i="58"/>
  <c r="CU23" i="58"/>
  <c r="CT23" i="58"/>
  <c r="CS23" i="58"/>
  <c r="CR23" i="58"/>
  <c r="CQ23" i="58"/>
  <c r="CP23" i="58"/>
  <c r="CO23" i="58"/>
  <c r="CN23" i="58"/>
  <c r="CM23" i="58"/>
  <c r="CL23" i="58"/>
  <c r="CK23" i="58"/>
  <c r="CJ23" i="58"/>
  <c r="EJ23" i="58" s="1"/>
  <c r="CI23" i="58"/>
  <c r="CH23" i="58"/>
  <c r="CG23" i="58"/>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CX22" i="58"/>
  <c r="CW22" i="58"/>
  <c r="CV22" i="58"/>
  <c r="CU22" i="58"/>
  <c r="DU22" i="58" s="1"/>
  <c r="CT22" i="58"/>
  <c r="CS22" i="58"/>
  <c r="CR22" i="58"/>
  <c r="CQ22" i="58"/>
  <c r="CP22" i="58"/>
  <c r="CO22" i="58"/>
  <c r="CN22" i="58"/>
  <c r="CM22" i="58"/>
  <c r="CL22" i="58"/>
  <c r="CK22" i="58"/>
  <c r="CJ22" i="58"/>
  <c r="CI22" i="58"/>
  <c r="CH22" i="58"/>
  <c r="CG22" i="58"/>
  <c r="CE22" i="58"/>
  <c r="CD22" i="58"/>
  <c r="CC22" i="58"/>
  <c r="CB22" i="58"/>
  <c r="EB22" i="58" s="1"/>
  <c r="CA22" i="58"/>
  <c r="BZ22" i="58"/>
  <c r="BY22" i="58"/>
  <c r="BX22" i="58"/>
  <c r="EX22" i="58" s="1"/>
  <c r="BW22" i="58"/>
  <c r="BV22" i="58"/>
  <c r="BU22" i="58"/>
  <c r="BT22" i="58"/>
  <c r="BS22" i="58"/>
  <c r="BR22" i="58"/>
  <c r="BQ22" i="58"/>
  <c r="BP22" i="58"/>
  <c r="BO22" i="58"/>
  <c r="BN22" i="58"/>
  <c r="BM22" i="58"/>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CB21" i="58"/>
  <c r="CA21" i="58"/>
  <c r="BZ21" i="58"/>
  <c r="BY21" i="58"/>
  <c r="BX21" i="58"/>
  <c r="BW21" i="58"/>
  <c r="BV21" i="58"/>
  <c r="BU21" i="58"/>
  <c r="BT21" i="58"/>
  <c r="BS21" i="58"/>
  <c r="BR21" i="58"/>
  <c r="BQ21" i="58"/>
  <c r="BP21" i="58"/>
  <c r="BO21" i="58"/>
  <c r="BN21" i="58"/>
  <c r="BM21" i="58"/>
  <c r="BL21" i="58"/>
  <c r="BK21" i="58"/>
  <c r="BJ21" i="58"/>
  <c r="BI21" i="58"/>
  <c r="BH21" i="58"/>
  <c r="BG21" i="58"/>
  <c r="D21"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BY19" i="58"/>
  <c r="BX19" i="58"/>
  <c r="BW19" i="58"/>
  <c r="BV19" i="58"/>
  <c r="BU19" i="58"/>
  <c r="BT19" i="58"/>
  <c r="BS19" i="58"/>
  <c r="BR19" i="58"/>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FE56" i="57" s="1"/>
  <c r="CD56" i="57"/>
  <c r="CC56" i="57"/>
  <c r="CB56" i="57"/>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ES55" i="57" s="1"/>
  <c r="BR55" i="57"/>
  <c r="BQ55" i="57"/>
  <c r="BP55" i="57"/>
  <c r="BO55" i="57"/>
  <c r="BN55" i="57"/>
  <c r="BM55" i="57"/>
  <c r="BL55" i="57"/>
  <c r="BK55" i="57"/>
  <c r="EK55" i="57" s="1"/>
  <c r="BJ55" i="57"/>
  <c r="BI55" i="57"/>
  <c r="BH55" i="57"/>
  <c r="BG55" i="57"/>
  <c r="D55" i="57"/>
  <c r="ES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EK54" i="57" s="1"/>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CZ52" i="57"/>
  <c r="CY52" i="57"/>
  <c r="CX52" i="57"/>
  <c r="CW52" i="57"/>
  <c r="CV52" i="57"/>
  <c r="CU52" i="57"/>
  <c r="CT52" i="57"/>
  <c r="CS52" i="57"/>
  <c r="CR52" i="57"/>
  <c r="CQ52" i="57"/>
  <c r="CP52" i="57"/>
  <c r="CO52" i="57"/>
  <c r="CN52" i="57"/>
  <c r="CM52" i="57"/>
  <c r="DM52" i="57" s="1"/>
  <c r="CL52" i="57"/>
  <c r="CK52" i="57"/>
  <c r="CJ52" i="57"/>
  <c r="CI52" i="57"/>
  <c r="CH52" i="57"/>
  <c r="CG52" i="57"/>
  <c r="CE52" i="57"/>
  <c r="CD52" i="57"/>
  <c r="CC52" i="57"/>
  <c r="CB52" i="57"/>
  <c r="CA52" i="57"/>
  <c r="BZ52" i="57"/>
  <c r="EZ52" i="57" s="1"/>
  <c r="BY52" i="57"/>
  <c r="BX52" i="57"/>
  <c r="BW52" i="57"/>
  <c r="BV52" i="57"/>
  <c r="BU52" i="57"/>
  <c r="BT52" i="57"/>
  <c r="BS52" i="57"/>
  <c r="ES52" i="57" s="1"/>
  <c r="BR52" i="57"/>
  <c r="ER52" i="57" s="1"/>
  <c r="BQ52" i="57"/>
  <c r="BP52" i="57"/>
  <c r="BO52" i="57"/>
  <c r="BN52" i="57"/>
  <c r="BM52" i="57"/>
  <c r="BL52" i="57"/>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CA50" i="57"/>
  <c r="BZ50" i="57"/>
  <c r="BY50" i="57"/>
  <c r="DY50" i="57" s="1"/>
  <c r="BX50" i="57"/>
  <c r="BW50" i="57"/>
  <c r="BV50" i="57"/>
  <c r="EV50" i="57" s="1"/>
  <c r="BU50" i="57"/>
  <c r="BT50" i="57"/>
  <c r="BS50" i="57"/>
  <c r="BR50" i="57"/>
  <c r="BQ50" i="57"/>
  <c r="DQ50" i="57" s="1"/>
  <c r="BP50" i="57"/>
  <c r="BO50" i="57"/>
  <c r="BN50" i="57"/>
  <c r="EN50" i="57" s="1"/>
  <c r="BM50" i="57"/>
  <c r="BL50" i="57"/>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ES49" i="57" s="1"/>
  <c r="BR49" i="57"/>
  <c r="BQ49" i="57"/>
  <c r="BP49" i="57"/>
  <c r="BO49" i="57"/>
  <c r="BN49" i="57"/>
  <c r="BM49" i="57"/>
  <c r="BL49" i="57"/>
  <c r="BK49" i="57"/>
  <c r="EK49" i="57" s="1"/>
  <c r="BJ49" i="57"/>
  <c r="BI49" i="57"/>
  <c r="BH49" i="57"/>
  <c r="BG49" i="57"/>
  <c r="D49"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CC47" i="57"/>
  <c r="CB47" i="57"/>
  <c r="CA47" i="57"/>
  <c r="BZ47" i="57"/>
  <c r="BY47" i="57"/>
  <c r="BX47" i="57"/>
  <c r="BW47" i="57"/>
  <c r="BV47" i="57"/>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CB46" i="57"/>
  <c r="CA46" i="57"/>
  <c r="FA46" i="57" s="1"/>
  <c r="BZ46" i="57"/>
  <c r="BY46" i="57"/>
  <c r="BX46" i="57"/>
  <c r="BW46" i="57"/>
  <c r="EW46" i="57" s="1"/>
  <c r="BV46" i="57"/>
  <c r="BU46" i="57"/>
  <c r="BT46" i="57"/>
  <c r="BS46" i="57"/>
  <c r="ES46" i="57" s="1"/>
  <c r="BR46" i="57"/>
  <c r="BQ46" i="57"/>
  <c r="BP46" i="57"/>
  <c r="BO46" i="57"/>
  <c r="BN46" i="57"/>
  <c r="BM46" i="57"/>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BZ42" i="57"/>
  <c r="BY42" i="57"/>
  <c r="BX42" i="57"/>
  <c r="BW42" i="57"/>
  <c r="BV42" i="57"/>
  <c r="BU42" i="57"/>
  <c r="BT42" i="57"/>
  <c r="BS42" i="57"/>
  <c r="BR42" i="57"/>
  <c r="BQ42" i="57"/>
  <c r="BP42" i="57"/>
  <c r="BO42" i="57"/>
  <c r="EO42" i="57" s="1"/>
  <c r="BN42" i="57"/>
  <c r="BM42" i="57"/>
  <c r="BL42" i="57"/>
  <c r="DL42" i="57" s="1"/>
  <c r="BK42" i="57"/>
  <c r="BJ42" i="57"/>
  <c r="BI42" i="57"/>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FE40" i="57" s="1"/>
  <c r="DD40" i="57"/>
  <c r="DC40" i="57"/>
  <c r="DB40" i="57"/>
  <c r="DA40" i="57"/>
  <c r="CZ40" i="57"/>
  <c r="CY40" i="57"/>
  <c r="CX40" i="57"/>
  <c r="CW40" i="57"/>
  <c r="CV40" i="57"/>
  <c r="CU40" i="57"/>
  <c r="CT40" i="57"/>
  <c r="CS40" i="57"/>
  <c r="CR40" i="57"/>
  <c r="CQ40" i="57"/>
  <c r="CP40" i="57"/>
  <c r="CO40" i="57"/>
  <c r="CN40" i="57"/>
  <c r="CM40" i="57"/>
  <c r="CL40" i="57"/>
  <c r="CK40" i="57"/>
  <c r="CJ40" i="57"/>
  <c r="CI40" i="57"/>
  <c r="CH40" i="57"/>
  <c r="CG40" i="57"/>
  <c r="CE40" i="57"/>
  <c r="CD40" i="57"/>
  <c r="CC40" i="57"/>
  <c r="CB40" i="57"/>
  <c r="CA40" i="57"/>
  <c r="BZ40" i="57"/>
  <c r="BY40" i="57"/>
  <c r="BX40" i="57"/>
  <c r="BW40" i="57"/>
  <c r="BV40" i="57"/>
  <c r="BU40" i="57"/>
  <c r="BT40" i="57"/>
  <c r="BS40" i="57"/>
  <c r="BR40" i="57"/>
  <c r="BQ40" i="57"/>
  <c r="BP40" i="57"/>
  <c r="BO40" i="57"/>
  <c r="BN40" i="57"/>
  <c r="BM40" i="57"/>
  <c r="DM40" i="57" s="1"/>
  <c r="BL40" i="57"/>
  <c r="BK40" i="57"/>
  <c r="BJ40" i="57"/>
  <c r="BI40" i="57"/>
  <c r="BH40" i="57"/>
  <c r="BG40" i="57"/>
  <c r="D40"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EJ39" i="57" s="1"/>
  <c r="CI39" i="57"/>
  <c r="CH39" i="57"/>
  <c r="CG39" i="57"/>
  <c r="CE39" i="57"/>
  <c r="CD39" i="57"/>
  <c r="CC39" i="57"/>
  <c r="CB39" i="57"/>
  <c r="CA39" i="57"/>
  <c r="BZ39" i="57"/>
  <c r="BY39" i="57"/>
  <c r="BX39" i="57"/>
  <c r="BW39" i="57"/>
  <c r="BV39" i="57"/>
  <c r="BU39" i="57"/>
  <c r="BT39" i="57"/>
  <c r="BS39" i="57"/>
  <c r="BR39" i="57"/>
  <c r="BQ39" i="57"/>
  <c r="BP39" i="57"/>
  <c r="BO39" i="57"/>
  <c r="BN39" i="57"/>
  <c r="BM39" i="57"/>
  <c r="BL39" i="57"/>
  <c r="BK39" i="57"/>
  <c r="BJ39" i="57"/>
  <c r="BI39" i="57"/>
  <c r="BH39" i="57"/>
  <c r="BG39" i="57"/>
  <c r="D39" i="57"/>
  <c r="FE38" i="57"/>
  <c r="EO38" i="57"/>
  <c r="DE38" i="57"/>
  <c r="EE38" i="57" s="1"/>
  <c r="DD38" i="57"/>
  <c r="DC38" i="57"/>
  <c r="DB38" i="57"/>
  <c r="DA38" i="57"/>
  <c r="CZ38" i="57"/>
  <c r="CY38" i="57"/>
  <c r="CX38" i="57"/>
  <c r="CW38" i="57"/>
  <c r="DW38" i="57" s="1"/>
  <c r="CV38" i="57"/>
  <c r="CU38" i="57"/>
  <c r="CT38" i="57"/>
  <c r="CS38" i="57"/>
  <c r="CR38" i="57"/>
  <c r="CQ38" i="57"/>
  <c r="CP38" i="57"/>
  <c r="CO38" i="57"/>
  <c r="DO38" i="57" s="1"/>
  <c r="CN38" i="57"/>
  <c r="CM38" i="57"/>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DG37" i="57" s="1"/>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DA36" i="57"/>
  <c r="CZ36" i="57"/>
  <c r="CY36" i="57"/>
  <c r="CX36" i="57"/>
  <c r="CW36" i="57"/>
  <c r="CV36" i="57"/>
  <c r="CU36" i="57"/>
  <c r="CT36" i="57"/>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DE34" i="57"/>
  <c r="DD34" i="57"/>
  <c r="DC34" i="57"/>
  <c r="DB34" i="57"/>
  <c r="DA34" i="57"/>
  <c r="CZ34" i="57"/>
  <c r="CY34" i="57"/>
  <c r="CX34" i="57"/>
  <c r="CW34" i="57"/>
  <c r="CV34" i="57"/>
  <c r="CU34" i="57"/>
  <c r="CT34" i="57"/>
  <c r="CS34" i="57"/>
  <c r="CR34" i="57"/>
  <c r="CQ34" i="57"/>
  <c r="CP34" i="57"/>
  <c r="CO34" i="57"/>
  <c r="CN34" i="57"/>
  <c r="CM34" i="57"/>
  <c r="CL34" i="57"/>
  <c r="CK34" i="57"/>
  <c r="CJ34" i="57"/>
  <c r="CI34" i="57"/>
  <c r="CH34" i="57"/>
  <c r="CG34" i="57"/>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EJ34" i="57" s="1"/>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CC31" i="57"/>
  <c r="CB31" i="57"/>
  <c r="CA31" i="57"/>
  <c r="BZ31" i="57"/>
  <c r="BY31" i="57"/>
  <c r="BX31" i="57"/>
  <c r="BW31" i="57"/>
  <c r="BV31" i="57"/>
  <c r="BU31" i="57"/>
  <c r="BT31" i="57"/>
  <c r="BS31" i="57"/>
  <c r="BR31" i="57"/>
  <c r="BQ31" i="57"/>
  <c r="EQ31" i="57" s="1"/>
  <c r="BP31" i="57"/>
  <c r="BO31" i="57"/>
  <c r="BN31" i="57"/>
  <c r="DN31" i="57" s="1"/>
  <c r="BM31" i="57"/>
  <c r="BL31" i="57"/>
  <c r="BK31" i="57"/>
  <c r="BJ31" i="57"/>
  <c r="BI31" i="57"/>
  <c r="DI31" i="57" s="1"/>
  <c r="BH31" i="57"/>
  <c r="BG31" i="57"/>
  <c r="D31" i="57"/>
  <c r="DE30" i="57"/>
  <c r="DD30" i="57"/>
  <c r="DC30" i="57"/>
  <c r="DB30" i="57"/>
  <c r="DA30" i="57"/>
  <c r="FA30" i="57" s="1"/>
  <c r="CZ30" i="57"/>
  <c r="CY30" i="57"/>
  <c r="CX30" i="57"/>
  <c r="CW30" i="57"/>
  <c r="CV30" i="57"/>
  <c r="CU30" i="57"/>
  <c r="CT30" i="57"/>
  <c r="CS30" i="57"/>
  <c r="ES30" i="57" s="1"/>
  <c r="CR30" i="57"/>
  <c r="CQ30" i="57"/>
  <c r="CP30" i="57"/>
  <c r="CO30" i="57"/>
  <c r="CN30" i="57"/>
  <c r="CM30" i="57"/>
  <c r="CL30" i="57"/>
  <c r="CK30" i="57"/>
  <c r="EK30" i="57" s="1"/>
  <c r="CJ30" i="57"/>
  <c r="CI30" i="57"/>
  <c r="CH30" i="57"/>
  <c r="CG30" i="57"/>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BN29" i="57"/>
  <c r="BM29" i="57"/>
  <c r="BL29" i="57"/>
  <c r="BK29" i="57"/>
  <c r="DK29" i="57" s="1"/>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DV27"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ED27" i="57" s="1"/>
  <c r="CC27" i="57"/>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DE25" i="57"/>
  <c r="EE25" i="57" s="1"/>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EG25" i="57" s="1"/>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BT22" i="57"/>
  <c r="BS22" i="57"/>
  <c r="BR22" i="57"/>
  <c r="BQ22" i="57"/>
  <c r="BP22" i="57"/>
  <c r="BO22" i="57"/>
  <c r="BN22" i="57"/>
  <c r="BM22" i="57"/>
  <c r="BL22" i="57"/>
  <c r="BK22" i="57"/>
  <c r="BJ22" i="57"/>
  <c r="EJ22" i="57" s="1"/>
  <c r="BI22" i="57"/>
  <c r="BH22" i="57"/>
  <c r="BG22" i="57"/>
  <c r="D22" i="57"/>
  <c r="DE21" i="57"/>
  <c r="DD21" i="57"/>
  <c r="DC21" i="57"/>
  <c r="DB21" i="57"/>
  <c r="DA21" i="57"/>
  <c r="CZ21" i="57"/>
  <c r="CY21" i="57"/>
  <c r="CX21" i="57"/>
  <c r="CW21" i="57"/>
  <c r="CV21" i="57"/>
  <c r="EV21" i="57" s="1"/>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BV21" i="57"/>
  <c r="BU21" i="57"/>
  <c r="BT21" i="57"/>
  <c r="BS21" i="57"/>
  <c r="BR21" i="57"/>
  <c r="DR21" i="57" s="1"/>
  <c r="BQ21" i="57"/>
  <c r="BP21" i="57"/>
  <c r="BO21" i="57"/>
  <c r="EO21" i="57" s="1"/>
  <c r="BN21" i="57"/>
  <c r="BM21" i="57"/>
  <c r="BL21" i="57"/>
  <c r="BK21" i="57"/>
  <c r="DK21" i="57" s="1"/>
  <c r="BJ21" i="57"/>
  <c r="DJ21" i="57" s="1"/>
  <c r="BI21" i="57"/>
  <c r="BH21" i="57"/>
  <c r="BG21" i="57"/>
  <c r="DG21" i="57" s="1"/>
  <c r="D21" i="57"/>
  <c r="DM20"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BL20" i="57"/>
  <c r="DL20" i="57" s="1"/>
  <c r="BK20" i="57"/>
  <c r="BJ20" i="57"/>
  <c r="BI20" i="57"/>
  <c r="BH20" i="57"/>
  <c r="BG20" i="57"/>
  <c r="D20"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EE19" i="57" s="1"/>
  <c r="CD19" i="57"/>
  <c r="CC19" i="57"/>
  <c r="CB19" i="57"/>
  <c r="CA19" i="57"/>
  <c r="BZ19" i="57"/>
  <c r="BY19" i="57"/>
  <c r="BX19" i="57"/>
  <c r="BW19" i="57"/>
  <c r="BV19" i="57"/>
  <c r="BU19" i="57"/>
  <c r="BT19" i="57"/>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BN52" i="56"/>
  <c r="BM52" i="56"/>
  <c r="BL52" i="56"/>
  <c r="BK52" i="56"/>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FD50" i="56" s="1"/>
  <c r="CC50" i="56"/>
  <c r="CB50" i="56"/>
  <c r="CA50" i="56"/>
  <c r="BZ50" i="56"/>
  <c r="BY50" i="56"/>
  <c r="BX50" i="56"/>
  <c r="BW50" i="56"/>
  <c r="BV50" i="56"/>
  <c r="BU50" i="56"/>
  <c r="BT50" i="56"/>
  <c r="BS50" i="56"/>
  <c r="DS50" i="56" s="1"/>
  <c r="BR50" i="56"/>
  <c r="BQ50" i="56"/>
  <c r="BP50" i="56"/>
  <c r="BO50" i="56"/>
  <c r="BN50" i="56"/>
  <c r="BM50" i="56"/>
  <c r="BL50" i="56"/>
  <c r="BK50" i="56"/>
  <c r="DK50" i="56" s="1"/>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EP48" i="56" s="1"/>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BS45" i="56"/>
  <c r="BR45" i="56"/>
  <c r="BQ45" i="56"/>
  <c r="BP45" i="56"/>
  <c r="BO45" i="56"/>
  <c r="BN45" i="56"/>
  <c r="BM45" i="56"/>
  <c r="BL45" i="56"/>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BN44" i="56"/>
  <c r="BM44" i="56"/>
  <c r="BL44" i="56"/>
  <c r="BK44" i="56"/>
  <c r="BJ44" i="56"/>
  <c r="BI44" i="56"/>
  <c r="BH44" i="56"/>
  <c r="BG44" i="56"/>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BM43" i="56"/>
  <c r="BL43" i="56"/>
  <c r="BK43" i="56"/>
  <c r="BJ43" i="56"/>
  <c r="BI43" i="56"/>
  <c r="EI43" i="56" s="1"/>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DJ42" i="56" s="1"/>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DX39" i="56" s="1"/>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EZ38" i="56" s="1"/>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EQ38" i="56" s="1"/>
  <c r="BP38" i="56"/>
  <c r="BO38" i="56"/>
  <c r="BN38" i="56"/>
  <c r="BM38" i="56"/>
  <c r="BL38" i="56"/>
  <c r="BK38" i="56"/>
  <c r="BJ38" i="56"/>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EL36" i="56" s="1"/>
  <c r="CK36" i="56"/>
  <c r="CJ36" i="56"/>
  <c r="CI36" i="56"/>
  <c r="CH36" i="56"/>
  <c r="CG36" i="56"/>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BO35" i="56"/>
  <c r="BN35" i="56"/>
  <c r="EN35" i="56" s="1"/>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BV34" i="56"/>
  <c r="BU34" i="56"/>
  <c r="BT34" i="56"/>
  <c r="BS34" i="56"/>
  <c r="BR34" i="56"/>
  <c r="BQ34" i="56"/>
  <c r="BP34" i="56"/>
  <c r="BO34" i="56"/>
  <c r="BN34" i="56"/>
  <c r="BM34" i="56"/>
  <c r="BL34" i="56"/>
  <c r="BK34" i="56"/>
  <c r="BJ34" i="56"/>
  <c r="BI34" i="56"/>
  <c r="BH34" i="56"/>
  <c r="BG34" i="56"/>
  <c r="D34" i="56"/>
  <c r="DE33" i="56"/>
  <c r="EE33" i="56" s="1"/>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BQ25" i="56"/>
  <c r="BP25" i="56"/>
  <c r="BO25" i="56"/>
  <c r="BN25" i="56"/>
  <c r="EN25" i="56" s="1"/>
  <c r="BM25" i="56"/>
  <c r="BL25" i="56"/>
  <c r="BK25" i="56"/>
  <c r="BJ25" i="56"/>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BM24" i="56"/>
  <c r="DM24" i="56" s="1"/>
  <c r="BL24" i="56"/>
  <c r="BK24" i="56"/>
  <c r="BJ24" i="56"/>
  <c r="BI24" i="56"/>
  <c r="EI24" i="56" s="1"/>
  <c r="BH24" i="56"/>
  <c r="BG24" i="56"/>
  <c r="D24" i="56"/>
  <c r="EM23"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EZ21" i="56" s="1"/>
  <c r="BY21" i="56"/>
  <c r="BX21" i="56"/>
  <c r="BW21" i="56"/>
  <c r="BV21" i="56"/>
  <c r="BU21" i="56"/>
  <c r="BT21" i="56"/>
  <c r="BS21" i="56"/>
  <c r="BR21" i="56"/>
  <c r="ER21" i="56" s="1"/>
  <c r="BQ21" i="56"/>
  <c r="DQ21" i="56" s="1"/>
  <c r="BP21" i="56"/>
  <c r="BO21" i="56"/>
  <c r="BN21" i="56"/>
  <c r="BM21" i="56"/>
  <c r="BL21" i="56"/>
  <c r="BK21" i="56"/>
  <c r="BJ21" i="56"/>
  <c r="EJ21" i="56" s="1"/>
  <c r="BI21" i="56"/>
  <c r="BH21" i="56"/>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DB56" i="55"/>
  <c r="DA56" i="55"/>
  <c r="CZ56" i="55"/>
  <c r="CY56" i="55"/>
  <c r="CX56" i="55"/>
  <c r="CW56" i="55"/>
  <c r="CV56" i="55"/>
  <c r="CU56" i="55"/>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CE55" i="55"/>
  <c r="CD55" i="55"/>
  <c r="FD55" i="55" s="1"/>
  <c r="CC55" i="55"/>
  <c r="CB55" i="55"/>
  <c r="CA55" i="55"/>
  <c r="BZ55" i="55"/>
  <c r="DZ55" i="55" s="1"/>
  <c r="BY55" i="55"/>
  <c r="BX55" i="55"/>
  <c r="BW55" i="55"/>
  <c r="BV55" i="55"/>
  <c r="BU55" i="55"/>
  <c r="BT55" i="55"/>
  <c r="BS55" i="55"/>
  <c r="BR55" i="55"/>
  <c r="BQ55" i="55"/>
  <c r="BP55" i="55"/>
  <c r="BO55" i="55"/>
  <c r="BN55" i="55"/>
  <c r="BM55" i="55"/>
  <c r="BL55" i="55"/>
  <c r="BK55" i="55"/>
  <c r="BJ55" i="55"/>
  <c r="BI55" i="55"/>
  <c r="BH55" i="55"/>
  <c r="BG55" i="55"/>
  <c r="D55" i="55"/>
  <c r="DE54" i="55"/>
  <c r="DD54" i="55"/>
  <c r="DC54" i="55"/>
  <c r="DB54" i="55"/>
  <c r="DA54" i="55"/>
  <c r="CZ54" i="55"/>
  <c r="CY54" i="55"/>
  <c r="CX54" i="55"/>
  <c r="CW54" i="55"/>
  <c r="CV54" i="55"/>
  <c r="CU54" i="55"/>
  <c r="CT54" i="55"/>
  <c r="CS54" i="55"/>
  <c r="CR54" i="55"/>
  <c r="CQ54" i="55"/>
  <c r="CP54" i="55"/>
  <c r="CO54" i="55"/>
  <c r="CN54" i="55"/>
  <c r="CM54" i="55"/>
  <c r="CL54" i="55"/>
  <c r="CK54" i="55"/>
  <c r="CJ54" i="55"/>
  <c r="CI54" i="55"/>
  <c r="CH54" i="55"/>
  <c r="CG54" i="55"/>
  <c r="CE54" i="55"/>
  <c r="FE54" i="55" s="1"/>
  <c r="CD54" i="55"/>
  <c r="CC54" i="55"/>
  <c r="CB54" i="55"/>
  <c r="CA54" i="55"/>
  <c r="FA54" i="55" s="1"/>
  <c r="BZ54" i="55"/>
  <c r="BY54" i="55"/>
  <c r="BX54" i="55"/>
  <c r="BW54" i="55"/>
  <c r="BV54" i="55"/>
  <c r="BU54" i="55"/>
  <c r="BT54" i="55"/>
  <c r="BS54" i="55"/>
  <c r="ES54" i="55" s="1"/>
  <c r="BR54" i="55"/>
  <c r="BQ54" i="55"/>
  <c r="BP54" i="55"/>
  <c r="BO54" i="55"/>
  <c r="EO54" i="55" s="1"/>
  <c r="BN54" i="55"/>
  <c r="BM54" i="55"/>
  <c r="BL54" i="55"/>
  <c r="BK54" i="55"/>
  <c r="BJ54" i="55"/>
  <c r="BI54" i="55"/>
  <c r="BH54" i="55"/>
  <c r="BG54" i="55"/>
  <c r="DG54" i="55" s="1"/>
  <c r="D54" i="55"/>
  <c r="ET53"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EW53" i="55" s="1"/>
  <c r="BV53" i="55"/>
  <c r="BU53" i="55"/>
  <c r="BT53" i="55"/>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BX52" i="55"/>
  <c r="BW52" i="55"/>
  <c r="BV52" i="55"/>
  <c r="BU52" i="55"/>
  <c r="EU52" i="55" s="1"/>
  <c r="BT52" i="55"/>
  <c r="BS52" i="55"/>
  <c r="BR52" i="55"/>
  <c r="BQ52" i="55"/>
  <c r="BP52" i="55"/>
  <c r="BO52" i="55"/>
  <c r="BN52" i="55"/>
  <c r="BM52" i="55"/>
  <c r="EM52" i="55" s="1"/>
  <c r="BL52" i="55"/>
  <c r="BK52" i="55"/>
  <c r="BJ52" i="55"/>
  <c r="BI52" i="55"/>
  <c r="BH52" i="55"/>
  <c r="BG52" i="55"/>
  <c r="D52" i="55"/>
  <c r="EU51" i="55"/>
  <c r="DE51" i="55"/>
  <c r="DD51" i="55"/>
  <c r="DC51" i="55"/>
  <c r="FC51" i="55" s="1"/>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CA50" i="55"/>
  <c r="BZ50" i="55"/>
  <c r="BY50" i="55"/>
  <c r="BX50" i="55"/>
  <c r="EX50" i="55" s="1"/>
  <c r="BW50" i="55"/>
  <c r="BV50" i="55"/>
  <c r="EV50" i="55" s="1"/>
  <c r="BU50" i="55"/>
  <c r="BT50" i="55"/>
  <c r="BS50" i="55"/>
  <c r="BR50" i="55"/>
  <c r="BQ50" i="55"/>
  <c r="BP50" i="55"/>
  <c r="EP50" i="55" s="1"/>
  <c r="BO50" i="55"/>
  <c r="BN50" i="55"/>
  <c r="BM50" i="55"/>
  <c r="BL50" i="55"/>
  <c r="BK50" i="55"/>
  <c r="BJ50" i="55"/>
  <c r="BI50" i="55"/>
  <c r="BH50" i="55"/>
  <c r="EH50" i="55" s="1"/>
  <c r="BG50" i="55"/>
  <c r="D50" i="55"/>
  <c r="DE49" i="55"/>
  <c r="DD49" i="55"/>
  <c r="DC49" i="55"/>
  <c r="DB49" i="55"/>
  <c r="DA49" i="55"/>
  <c r="CZ49" i="55"/>
  <c r="CY49" i="55"/>
  <c r="CX49" i="55"/>
  <c r="CW49" i="55"/>
  <c r="CV49" i="55"/>
  <c r="CU49" i="55"/>
  <c r="CT49" i="55"/>
  <c r="CS49" i="55"/>
  <c r="CR49" i="55"/>
  <c r="CQ49" i="55"/>
  <c r="CP49" i="55"/>
  <c r="CO49" i="55"/>
  <c r="CN49" i="55"/>
  <c r="EN49" i="55" s="1"/>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BO49" i="55"/>
  <c r="BN49" i="55"/>
  <c r="BM49" i="55"/>
  <c r="BL49" i="55"/>
  <c r="BK49" i="55"/>
  <c r="DK49" i="55" s="1"/>
  <c r="BJ49" i="55"/>
  <c r="DJ49" i="55" s="1"/>
  <c r="BI49" i="55"/>
  <c r="BH49" i="55"/>
  <c r="BG49" i="55"/>
  <c r="EG49" i="55" s="1"/>
  <c r="D49" i="55"/>
  <c r="DE48" i="55"/>
  <c r="DD48" i="55"/>
  <c r="DC48" i="55"/>
  <c r="DB48" i="55"/>
  <c r="DA48" i="55"/>
  <c r="FA48" i="55" s="1"/>
  <c r="CZ48" i="55"/>
  <c r="CY48" i="55"/>
  <c r="CX48" i="55"/>
  <c r="CW48" i="55"/>
  <c r="CV48" i="55"/>
  <c r="CU48" i="55"/>
  <c r="CT48" i="55"/>
  <c r="CS48" i="55"/>
  <c r="ES48" i="55" s="1"/>
  <c r="CR48" i="55"/>
  <c r="CQ48" i="55"/>
  <c r="CP48" i="55"/>
  <c r="CO48" i="55"/>
  <c r="CN48" i="55"/>
  <c r="CM48" i="55"/>
  <c r="CL48" i="55"/>
  <c r="CK48" i="55"/>
  <c r="EK48" i="55" s="1"/>
  <c r="CJ48" i="55"/>
  <c r="CI48" i="55"/>
  <c r="CH48" i="55"/>
  <c r="CG48" i="55"/>
  <c r="CE48" i="55"/>
  <c r="CD48" i="55"/>
  <c r="FD48" i="55" s="1"/>
  <c r="CC48" i="55"/>
  <c r="CB48" i="55"/>
  <c r="CA48" i="55"/>
  <c r="BZ48" i="55"/>
  <c r="BY48" i="55"/>
  <c r="BX48" i="55"/>
  <c r="BW48" i="55"/>
  <c r="BV48" i="55"/>
  <c r="BU48" i="55"/>
  <c r="BT48" i="55"/>
  <c r="BS48" i="55"/>
  <c r="BR48" i="55"/>
  <c r="BQ48" i="55"/>
  <c r="BP48" i="55"/>
  <c r="BO48" i="55"/>
  <c r="BN48" i="55"/>
  <c r="EN48" i="55" s="1"/>
  <c r="BM48" i="55"/>
  <c r="BL48" i="55"/>
  <c r="BK48" i="55"/>
  <c r="BJ48" i="55"/>
  <c r="BI48" i="55"/>
  <c r="BH48" i="55"/>
  <c r="BG48" i="55"/>
  <c r="D48" i="55"/>
  <c r="DE47" i="55"/>
  <c r="DD47" i="55"/>
  <c r="FD47" i="55" s="1"/>
  <c r="DC47" i="55"/>
  <c r="DB47" i="55"/>
  <c r="DA47" i="55"/>
  <c r="CZ47" i="55"/>
  <c r="CY47" i="55"/>
  <c r="CX47" i="55"/>
  <c r="CW47" i="55"/>
  <c r="CV47" i="55"/>
  <c r="EV47" i="55" s="1"/>
  <c r="CU47" i="55"/>
  <c r="CT47" i="55"/>
  <c r="CS47" i="55"/>
  <c r="CR47" i="55"/>
  <c r="CQ47" i="55"/>
  <c r="CP47" i="55"/>
  <c r="CO47" i="55"/>
  <c r="CN47" i="55"/>
  <c r="DN47" i="55" s="1"/>
  <c r="CM47" i="55"/>
  <c r="CL47" i="55"/>
  <c r="CK47" i="55"/>
  <c r="CJ47" i="55"/>
  <c r="CI47" i="55"/>
  <c r="CH47" i="55"/>
  <c r="CG47" i="55"/>
  <c r="CE47" i="55"/>
  <c r="CD47" i="55"/>
  <c r="CC47" i="55"/>
  <c r="CB47" i="55"/>
  <c r="CA47" i="55"/>
  <c r="BZ47" i="55"/>
  <c r="EZ47" i="55" s="1"/>
  <c r="BY47" i="55"/>
  <c r="BX47" i="55"/>
  <c r="BW47" i="55"/>
  <c r="BV47" i="55"/>
  <c r="BU47" i="55"/>
  <c r="BT47" i="55"/>
  <c r="BS47" i="55"/>
  <c r="BR47" i="55"/>
  <c r="DR47" i="55" s="1"/>
  <c r="BQ47" i="55"/>
  <c r="BP47" i="55"/>
  <c r="BO47" i="55"/>
  <c r="BN47" i="55"/>
  <c r="BM47" i="55"/>
  <c r="BL47" i="55"/>
  <c r="BK47" i="55"/>
  <c r="BJ47" i="55"/>
  <c r="EJ47" i="55" s="1"/>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CA45" i="55"/>
  <c r="BZ45" i="55"/>
  <c r="BY45" i="55"/>
  <c r="BX45" i="55"/>
  <c r="BW45" i="55"/>
  <c r="BV45" i="55"/>
  <c r="BU45" i="55"/>
  <c r="BT45" i="55"/>
  <c r="BS45" i="55"/>
  <c r="BR45" i="55"/>
  <c r="BQ45" i="55"/>
  <c r="BP45" i="55"/>
  <c r="BO45" i="55"/>
  <c r="BN45" i="55"/>
  <c r="BM45" i="55"/>
  <c r="BL45" i="55"/>
  <c r="BK45" i="55"/>
  <c r="BJ45" i="55"/>
  <c r="BI45" i="55"/>
  <c r="BH45" i="55"/>
  <c r="BG45" i="55"/>
  <c r="D45" i="55"/>
  <c r="DE44" i="55"/>
  <c r="DD44" i="55"/>
  <c r="DC44" i="55"/>
  <c r="DB44" i="55"/>
  <c r="DA44" i="55"/>
  <c r="CZ44" i="55"/>
  <c r="CY44" i="55"/>
  <c r="CX44" i="55"/>
  <c r="CW44" i="55"/>
  <c r="CV44" i="55"/>
  <c r="CU44" i="55"/>
  <c r="CT44" i="55"/>
  <c r="CS44" i="55"/>
  <c r="CR44" i="55"/>
  <c r="CQ44" i="55"/>
  <c r="CP44" i="55"/>
  <c r="EP44" i="55" s="1"/>
  <c r="CO44" i="55"/>
  <c r="CN44" i="55"/>
  <c r="CM44" i="55"/>
  <c r="CL44" i="55"/>
  <c r="CK44" i="55"/>
  <c r="CJ44" i="55"/>
  <c r="CI44" i="55"/>
  <c r="CH44" i="55"/>
  <c r="CG44" i="55"/>
  <c r="CE44" i="55"/>
  <c r="EE44" i="55" s="1"/>
  <c r="CD44" i="55"/>
  <c r="CC44" i="55"/>
  <c r="CB44" i="55"/>
  <c r="CA44" i="55"/>
  <c r="BZ44" i="55"/>
  <c r="EZ44" i="55" s="1"/>
  <c r="BY44" i="55"/>
  <c r="BX44" i="55"/>
  <c r="BW44" i="55"/>
  <c r="DW44" i="55" s="1"/>
  <c r="BV44" i="55"/>
  <c r="BU44" i="55"/>
  <c r="BT44" i="55"/>
  <c r="DT44" i="55" s="1"/>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CD43" i="55"/>
  <c r="CC43" i="55"/>
  <c r="CB43" i="55"/>
  <c r="CA43" i="55"/>
  <c r="BZ43" i="55"/>
  <c r="EZ43" i="55" s="1"/>
  <c r="BY43" i="55"/>
  <c r="BX43" i="55"/>
  <c r="BW43" i="55"/>
  <c r="BV43" i="55"/>
  <c r="BU43" i="55"/>
  <c r="BT43" i="55"/>
  <c r="BS43" i="55"/>
  <c r="BR43" i="55"/>
  <c r="BQ43" i="55"/>
  <c r="BP43" i="55"/>
  <c r="BO43" i="55"/>
  <c r="BN43" i="55"/>
  <c r="BM43" i="55"/>
  <c r="BL43" i="55"/>
  <c r="BK43" i="55"/>
  <c r="BJ43" i="55"/>
  <c r="BI43" i="55"/>
  <c r="BH43" i="55"/>
  <c r="BG43" i="55"/>
  <c r="D43" i="55"/>
  <c r="ER42" i="55"/>
  <c r="DE42" i="55"/>
  <c r="DD42" i="55"/>
  <c r="DC42" i="55"/>
  <c r="DB42" i="55"/>
  <c r="DA42" i="55"/>
  <c r="EA42" i="55" s="1"/>
  <c r="CZ42" i="55"/>
  <c r="CY42" i="55"/>
  <c r="CX42" i="55"/>
  <c r="CW42" i="55"/>
  <c r="CV42" i="55"/>
  <c r="CU42" i="55"/>
  <c r="CT42" i="55"/>
  <c r="CS42" i="55"/>
  <c r="DS42" i="55" s="1"/>
  <c r="CR42" i="55"/>
  <c r="CQ42" i="55"/>
  <c r="CP42" i="55"/>
  <c r="CO42" i="55"/>
  <c r="CN42" i="55"/>
  <c r="CM42" i="55"/>
  <c r="CL42" i="55"/>
  <c r="CK42" i="55"/>
  <c r="DK42" i="55" s="1"/>
  <c r="CJ42" i="55"/>
  <c r="CI42" i="55"/>
  <c r="CH42" i="55"/>
  <c r="CG42" i="55"/>
  <c r="CE42" i="55"/>
  <c r="CD42" i="55"/>
  <c r="CC42" i="55"/>
  <c r="EC42" i="55" s="1"/>
  <c r="CB42" i="55"/>
  <c r="CA42" i="55"/>
  <c r="BZ42" i="55"/>
  <c r="BY42" i="55"/>
  <c r="BX42" i="55"/>
  <c r="BW42" i="55"/>
  <c r="BV42" i="55"/>
  <c r="BU42" i="55"/>
  <c r="DU42" i="55" s="1"/>
  <c r="BT42" i="55"/>
  <c r="BS42" i="55"/>
  <c r="BR42" i="55"/>
  <c r="DR42" i="55" s="1"/>
  <c r="BQ42" i="55"/>
  <c r="BP42" i="55"/>
  <c r="BO42" i="55"/>
  <c r="BN42" i="55"/>
  <c r="DN42" i="55" s="1"/>
  <c r="BM42" i="55"/>
  <c r="BL42" i="55"/>
  <c r="BK42" i="55"/>
  <c r="BJ42" i="55"/>
  <c r="BI42" i="55"/>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CD41" i="55"/>
  <c r="ED41" i="55" s="1"/>
  <c r="CC41" i="55"/>
  <c r="CB41" i="55"/>
  <c r="CA41" i="55"/>
  <c r="FA41" i="55" s="1"/>
  <c r="BZ41" i="55"/>
  <c r="DZ41" i="55" s="1"/>
  <c r="BY41" i="55"/>
  <c r="BX41" i="55"/>
  <c r="BW41" i="55"/>
  <c r="BV41" i="55"/>
  <c r="DV41" i="55" s="1"/>
  <c r="BU41" i="55"/>
  <c r="BT41" i="55"/>
  <c r="BS41" i="55"/>
  <c r="BR41" i="55"/>
  <c r="BQ41" i="55"/>
  <c r="BP41" i="55"/>
  <c r="BO41" i="55"/>
  <c r="BN41" i="55"/>
  <c r="BM41" i="55"/>
  <c r="BL41" i="55"/>
  <c r="BK41" i="55"/>
  <c r="BJ41" i="55"/>
  <c r="DJ41" i="55" s="1"/>
  <c r="BI41" i="55"/>
  <c r="BH41" i="55"/>
  <c r="BG41" i="55"/>
  <c r="D41" i="55"/>
  <c r="EO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EC40" i="55" s="1"/>
  <c r="CB40" i="55"/>
  <c r="CA40" i="55"/>
  <c r="BZ40" i="55"/>
  <c r="BY40" i="55"/>
  <c r="BX40" i="55"/>
  <c r="BW40" i="55"/>
  <c r="BV40" i="55"/>
  <c r="BU40" i="55"/>
  <c r="BT40" i="55"/>
  <c r="BS40" i="55"/>
  <c r="ES40" i="55" s="1"/>
  <c r="BR40" i="55"/>
  <c r="BQ40" i="55"/>
  <c r="BP40" i="55"/>
  <c r="BO40" i="55"/>
  <c r="BN40" i="55"/>
  <c r="BM40" i="55"/>
  <c r="BL40" i="55"/>
  <c r="BK40" i="55"/>
  <c r="BJ40" i="55"/>
  <c r="BI40" i="55"/>
  <c r="BH40" i="55"/>
  <c r="BG40" i="55"/>
  <c r="D40" i="55"/>
  <c r="EM39"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EZ39" i="55" s="1"/>
  <c r="BY39" i="55"/>
  <c r="BX39" i="55"/>
  <c r="DX39" i="55" s="1"/>
  <c r="BW39" i="55"/>
  <c r="BV39" i="55"/>
  <c r="BU39" i="55"/>
  <c r="BT39" i="55"/>
  <c r="DT39" i="55" s="1"/>
  <c r="BS39" i="55"/>
  <c r="BR39" i="55"/>
  <c r="BQ39" i="55"/>
  <c r="BP39" i="55"/>
  <c r="BO39" i="55"/>
  <c r="BN39" i="55"/>
  <c r="BM39" i="55"/>
  <c r="DM39" i="55" s="1"/>
  <c r="BL39" i="55"/>
  <c r="BK39" i="55"/>
  <c r="BJ39" i="55"/>
  <c r="BI39" i="55"/>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CG38" i="55"/>
  <c r="CE38" i="55"/>
  <c r="CD38" i="55"/>
  <c r="FD38" i="55" s="1"/>
  <c r="CC38" i="55"/>
  <c r="CB38" i="55"/>
  <c r="CA38" i="55"/>
  <c r="BZ38" i="55"/>
  <c r="DZ38" i="55" s="1"/>
  <c r="BY38" i="55"/>
  <c r="BX38" i="55"/>
  <c r="BW38" i="55"/>
  <c r="DW38" i="55" s="1"/>
  <c r="BV38" i="55"/>
  <c r="BU38" i="55"/>
  <c r="EU38" i="55" s="1"/>
  <c r="BT38" i="55"/>
  <c r="BS38" i="55"/>
  <c r="BR38" i="55"/>
  <c r="ER38" i="55" s="1"/>
  <c r="BQ38" i="55"/>
  <c r="BP38" i="55"/>
  <c r="BO38" i="55"/>
  <c r="BN38" i="55"/>
  <c r="BM38" i="55"/>
  <c r="BL38" i="55"/>
  <c r="BK38" i="55"/>
  <c r="BJ38" i="55"/>
  <c r="DJ38" i="55" s="1"/>
  <c r="BI38" i="55"/>
  <c r="BH38" i="55"/>
  <c r="BG38" i="55"/>
  <c r="DG38" i="55" s="1"/>
  <c r="D38" i="55"/>
  <c r="DT37"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CD37" i="55"/>
  <c r="CC37" i="55"/>
  <c r="CB37" i="55"/>
  <c r="FB37" i="55" s="1"/>
  <c r="CA37" i="55"/>
  <c r="BZ37" i="55"/>
  <c r="BY37" i="55"/>
  <c r="BX37" i="55"/>
  <c r="BW37" i="55"/>
  <c r="BV37" i="55"/>
  <c r="BU37" i="55"/>
  <c r="BT37" i="55"/>
  <c r="BS37" i="55"/>
  <c r="BR37" i="55"/>
  <c r="BQ37" i="55"/>
  <c r="BP37" i="55"/>
  <c r="BO37" i="55"/>
  <c r="BN37" i="55"/>
  <c r="BM37" i="55"/>
  <c r="BL37" i="55"/>
  <c r="EL37" i="55" s="1"/>
  <c r="BK37" i="55"/>
  <c r="BJ37" i="55"/>
  <c r="EJ37" i="55" s="1"/>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ED36" i="55" s="1"/>
  <c r="CC36" i="55"/>
  <c r="CB36" i="55"/>
  <c r="CA36" i="55"/>
  <c r="FA36" i="55" s="1"/>
  <c r="BZ36" i="55"/>
  <c r="BY36" i="55"/>
  <c r="BX36" i="55"/>
  <c r="DX36" i="55" s="1"/>
  <c r="BW36" i="55"/>
  <c r="BV36" i="55"/>
  <c r="DV36" i="55" s="1"/>
  <c r="BU36" i="55"/>
  <c r="BT36" i="55"/>
  <c r="BS36" i="55"/>
  <c r="ES36" i="55" s="1"/>
  <c r="BR36" i="55"/>
  <c r="BQ36" i="55"/>
  <c r="BP36" i="55"/>
  <c r="BO36" i="55"/>
  <c r="BN36" i="55"/>
  <c r="DN36" i="55" s="1"/>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BK33" i="55"/>
  <c r="BJ33" i="55"/>
  <c r="BI33" i="55"/>
  <c r="BH33" i="55"/>
  <c r="BG33" i="55"/>
  <c r="D33"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EU32" i="55" s="1"/>
  <c r="BT32" i="55"/>
  <c r="BS32" i="55"/>
  <c r="ES32" i="55" s="1"/>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BR30" i="55"/>
  <c r="BQ30" i="55"/>
  <c r="BP30" i="55"/>
  <c r="BO30" i="55"/>
  <c r="BN30" i="55"/>
  <c r="BM30" i="55"/>
  <c r="BL30" i="55"/>
  <c r="BK30" i="55"/>
  <c r="BJ30" i="55"/>
  <c r="EJ30" i="55" s="1"/>
  <c r="BI30" i="55"/>
  <c r="BH30" i="55"/>
  <c r="BG30" i="55"/>
  <c r="DG30" i="55" s="1"/>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D28" i="55"/>
  <c r="DE27" i="55"/>
  <c r="DD27" i="55"/>
  <c r="DC27" i="55"/>
  <c r="DB27" i="55"/>
  <c r="DA27" i="55"/>
  <c r="CZ27" i="55"/>
  <c r="EZ27" i="55" s="1"/>
  <c r="CY27" i="55"/>
  <c r="CX27" i="55"/>
  <c r="CW27" i="55"/>
  <c r="CV27" i="55"/>
  <c r="CU27" i="55"/>
  <c r="CT27" i="55"/>
  <c r="CS27" i="55"/>
  <c r="CR27" i="55"/>
  <c r="DR27" i="55" s="1"/>
  <c r="CQ27" i="55"/>
  <c r="CP27" i="55"/>
  <c r="CO27" i="55"/>
  <c r="CN27" i="55"/>
  <c r="CM27" i="55"/>
  <c r="CL27" i="55"/>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DE26" i="55"/>
  <c r="DD26" i="55"/>
  <c r="FD26" i="55" s="1"/>
  <c r="DC26" i="55"/>
  <c r="DB26" i="55"/>
  <c r="DA26" i="55"/>
  <c r="CZ26" i="55"/>
  <c r="CY26" i="55"/>
  <c r="CX26" i="55"/>
  <c r="CW26" i="55"/>
  <c r="CV26" i="55"/>
  <c r="EV26" i="55" s="1"/>
  <c r="CU26" i="55"/>
  <c r="CT26" i="55"/>
  <c r="CS26" i="55"/>
  <c r="CR26" i="55"/>
  <c r="CQ26" i="55"/>
  <c r="CP26" i="55"/>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EK26" i="55" s="1"/>
  <c r="BJ26" i="55"/>
  <c r="EJ26" i="55" s="1"/>
  <c r="BI26" i="55"/>
  <c r="BH26" i="55"/>
  <c r="BG26" i="55"/>
  <c r="DG26" i="55" s="1"/>
  <c r="D26" i="55"/>
  <c r="DE25" i="55"/>
  <c r="DD25" i="55"/>
  <c r="DC25" i="55"/>
  <c r="DB25" i="55"/>
  <c r="DA25" i="55"/>
  <c r="CZ25" i="55"/>
  <c r="CY25" i="55"/>
  <c r="CX25" i="55"/>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BP25" i="55"/>
  <c r="BO25" i="55"/>
  <c r="BN25" i="55"/>
  <c r="BM25" i="55"/>
  <c r="BL25" i="55"/>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E23" i="55"/>
  <c r="EE23" i="55" s="1"/>
  <c r="DD23" i="55"/>
  <c r="DC23" i="55"/>
  <c r="DB23" i="55"/>
  <c r="DA23" i="55"/>
  <c r="CZ23" i="55"/>
  <c r="CY23" i="55"/>
  <c r="CX23" i="55"/>
  <c r="CW23" i="55"/>
  <c r="DW23" i="55" s="1"/>
  <c r="CV23" i="55"/>
  <c r="CU23" i="55"/>
  <c r="CT23" i="55"/>
  <c r="CS23" i="55"/>
  <c r="CR23" i="55"/>
  <c r="CQ23" i="55"/>
  <c r="CP23" i="55"/>
  <c r="CO23" i="55"/>
  <c r="DO23" i="55" s="1"/>
  <c r="CN23" i="55"/>
  <c r="CM23" i="55"/>
  <c r="CL23" i="55"/>
  <c r="CK23" i="55"/>
  <c r="CJ23" i="55"/>
  <c r="CI23" i="55"/>
  <c r="CH23" i="55"/>
  <c r="CG23" i="55"/>
  <c r="DG23" i="55" s="1"/>
  <c r="CE23" i="55"/>
  <c r="CD23" i="55"/>
  <c r="CC23" i="55"/>
  <c r="CB23" i="55"/>
  <c r="CA23" i="55"/>
  <c r="BZ23" i="55"/>
  <c r="BY23" i="55"/>
  <c r="BX23" i="55"/>
  <c r="BW23" i="55"/>
  <c r="BV23" i="55"/>
  <c r="BU23" i="55"/>
  <c r="BT23" i="55"/>
  <c r="BS23" i="55"/>
  <c r="BR23" i="55"/>
  <c r="BQ23" i="55"/>
  <c r="BP23" i="55"/>
  <c r="DP23" i="55" s="1"/>
  <c r="BO23" i="55"/>
  <c r="BN23" i="55"/>
  <c r="BM23" i="55"/>
  <c r="BL23" i="55"/>
  <c r="BK23" i="55"/>
  <c r="BJ23" i="55"/>
  <c r="BI23" i="55"/>
  <c r="BH23" i="55"/>
  <c r="BG23" i="55"/>
  <c r="D23" i="55"/>
  <c r="EX22" i="55"/>
  <c r="DE22" i="55"/>
  <c r="DD22" i="55"/>
  <c r="DC22" i="55"/>
  <c r="DB22" i="55"/>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DX22" i="55" s="1"/>
  <c r="BW22" i="55"/>
  <c r="BV22" i="55"/>
  <c r="BU22" i="55"/>
  <c r="BT22" i="55"/>
  <c r="ET22" i="55" s="1"/>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BL21" i="55"/>
  <c r="BK21" i="55"/>
  <c r="BJ21" i="55"/>
  <c r="BI21" i="55"/>
  <c r="BH21" i="55"/>
  <c r="BG21" i="55"/>
  <c r="D21"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EE20" i="55" s="1"/>
  <c r="CD20" i="55"/>
  <c r="ED20" i="55" s="1"/>
  <c r="CC20" i="55"/>
  <c r="CB20" i="55"/>
  <c r="CA20" i="55"/>
  <c r="FA20" i="55" s="1"/>
  <c r="BZ20" i="55"/>
  <c r="BY20" i="55"/>
  <c r="BX20" i="55"/>
  <c r="BW20" i="55"/>
  <c r="BV20" i="55"/>
  <c r="EV20" i="55" s="1"/>
  <c r="BU20" i="55"/>
  <c r="BT20" i="55"/>
  <c r="BS20" i="55"/>
  <c r="BR20" i="55"/>
  <c r="BQ20" i="55"/>
  <c r="BP20" i="55"/>
  <c r="BO20" i="55"/>
  <c r="BN20" i="55"/>
  <c r="BM20" i="55"/>
  <c r="BL20" i="55"/>
  <c r="BK20" i="55"/>
  <c r="BJ20" i="55"/>
  <c r="BI20" i="55"/>
  <c r="BH20" i="55"/>
  <c r="BG20" i="55"/>
  <c r="D20" i="55"/>
  <c r="DO19" i="55"/>
  <c r="DE19" i="55"/>
  <c r="DD19" i="55"/>
  <c r="DC19" i="55"/>
  <c r="DB19" i="55"/>
  <c r="DA19" i="55"/>
  <c r="CZ19" i="55"/>
  <c r="CY19" i="55"/>
  <c r="CX19" i="55"/>
  <c r="DX19" i="55" s="1"/>
  <c r="CW19" i="55"/>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BW19" i="55"/>
  <c r="BV19" i="55"/>
  <c r="BU19" i="55"/>
  <c r="BT19" i="55"/>
  <c r="BS19" i="55"/>
  <c r="BR19" i="55"/>
  <c r="BQ19" i="55"/>
  <c r="BP19" i="55"/>
  <c r="BO19" i="55"/>
  <c r="BN19" i="55"/>
  <c r="BM19" i="55"/>
  <c r="BL19" i="55"/>
  <c r="BK19" i="55"/>
  <c r="BJ19" i="55"/>
  <c r="BI19" i="55"/>
  <c r="BH19" i="55"/>
  <c r="BG19" i="55"/>
  <c r="EG19" i="55" s="1"/>
  <c r="D19" i="55"/>
  <c r="DE18" i="55"/>
  <c r="FE18" i="55" s="1"/>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BM18" i="55"/>
  <c r="BL18" i="55"/>
  <c r="BK18" i="55"/>
  <c r="BJ18" i="55"/>
  <c r="BI18" i="55"/>
  <c r="BH18" i="55"/>
  <c r="BG18" i="55"/>
  <c r="D18" i="55"/>
  <c r="DE17" i="55"/>
  <c r="DD17" i="55"/>
  <c r="DC17" i="55"/>
  <c r="DB17" i="55"/>
  <c r="DA17" i="55"/>
  <c r="CZ17" i="55"/>
  <c r="CY17" i="55"/>
  <c r="CX17" i="55"/>
  <c r="CW17" i="55"/>
  <c r="CV17" i="55"/>
  <c r="CU17" i="55"/>
  <c r="CT17" i="55"/>
  <c r="CS17" i="55"/>
  <c r="CR17" i="55"/>
  <c r="CQ17" i="55"/>
  <c r="CP17" i="55"/>
  <c r="CO17" i="55"/>
  <c r="CN17" i="55"/>
  <c r="CM17" i="55"/>
  <c r="CL17" i="55"/>
  <c r="CK17" i="55"/>
  <c r="CJ17" i="55"/>
  <c r="CI17" i="55"/>
  <c r="CH17" i="55"/>
  <c r="CG17" i="55"/>
  <c r="CE17" i="55"/>
  <c r="CD17" i="55"/>
  <c r="CC17" i="55"/>
  <c r="CB17" i="55"/>
  <c r="EB17" i="55" s="1"/>
  <c r="CA17" i="55"/>
  <c r="BZ17" i="55"/>
  <c r="BY17" i="55"/>
  <c r="DY17" i="55" s="1"/>
  <c r="BX17" i="55"/>
  <c r="DX17" i="55" s="1"/>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ES55" i="54" s="1"/>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CB54" i="54"/>
  <c r="CA54" i="54"/>
  <c r="BZ54" i="54"/>
  <c r="BY54" i="54"/>
  <c r="BX54" i="54"/>
  <c r="EX54" i="54" s="1"/>
  <c r="BW54" i="54"/>
  <c r="BV54" i="54"/>
  <c r="BU54" i="54"/>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BX53" i="54"/>
  <c r="BW53" i="54"/>
  <c r="BV53" i="54"/>
  <c r="DV53" i="54" s="1"/>
  <c r="BU53" i="54"/>
  <c r="BT53" i="54"/>
  <c r="BS53" i="54"/>
  <c r="BR53" i="54"/>
  <c r="BQ53" i="54"/>
  <c r="BP53" i="54"/>
  <c r="BO53" i="54"/>
  <c r="BN53" i="54"/>
  <c r="DN53" i="54" s="1"/>
  <c r="BM53" i="54"/>
  <c r="BL53" i="54"/>
  <c r="BK53" i="54"/>
  <c r="BJ53" i="54"/>
  <c r="BI53" i="54"/>
  <c r="BH53" i="54"/>
  <c r="BG53" i="54"/>
  <c r="D53"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CC52" i="54"/>
  <c r="CB52" i="54"/>
  <c r="CA52" i="54"/>
  <c r="BZ52" i="54"/>
  <c r="BY52" i="54"/>
  <c r="BX52" i="54"/>
  <c r="BW52" i="54"/>
  <c r="BV52" i="54"/>
  <c r="BU52" i="54"/>
  <c r="BT52" i="54"/>
  <c r="BS52" i="54"/>
  <c r="BR52" i="54"/>
  <c r="BQ52" i="54"/>
  <c r="EQ52" i="54" s="1"/>
  <c r="BP52" i="54"/>
  <c r="BO52" i="54"/>
  <c r="BN52" i="54"/>
  <c r="BM52" i="54"/>
  <c r="BL52" i="54"/>
  <c r="BK52" i="54"/>
  <c r="BJ52" i="54"/>
  <c r="BI52" i="54"/>
  <c r="BH52" i="54"/>
  <c r="BG52" i="54"/>
  <c r="D52"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EK51" i="54" s="1"/>
  <c r="BJ51" i="54"/>
  <c r="EJ51" i="54" s="1"/>
  <c r="BI51" i="54"/>
  <c r="BH51" i="54"/>
  <c r="BG51" i="54"/>
  <c r="D51" i="54"/>
  <c r="DL50" i="54"/>
  <c r="DE50" i="54"/>
  <c r="DD50" i="54"/>
  <c r="DC50" i="54"/>
  <c r="DB50" i="54"/>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DE48" i="54"/>
  <c r="DD48" i="54"/>
  <c r="DC48" i="54"/>
  <c r="FC48" i="54" s="1"/>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EJ48" i="54" s="1"/>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BJ47" i="54"/>
  <c r="BI47" i="54"/>
  <c r="BH47" i="54"/>
  <c r="BG47" i="54"/>
  <c r="DG47" i="54" s="1"/>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DO46" i="54" s="1"/>
  <c r="BN46" i="54"/>
  <c r="BM46" i="54"/>
  <c r="BL46" i="54"/>
  <c r="BK46" i="54"/>
  <c r="DK46" i="54" s="1"/>
  <c r="BJ46" i="54"/>
  <c r="BI46" i="54"/>
  <c r="BH46" i="54"/>
  <c r="BG46" i="54"/>
  <c r="D46"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E41" i="54"/>
  <c r="DD41" i="54"/>
  <c r="DC41" i="54"/>
  <c r="DB41" i="54"/>
  <c r="DA41" i="54"/>
  <c r="CZ41" i="54"/>
  <c r="CY41" i="54"/>
  <c r="CX41" i="54"/>
  <c r="CW41" i="54"/>
  <c r="CV41" i="54"/>
  <c r="CU41" i="54"/>
  <c r="CT41" i="54"/>
  <c r="CS41" i="54"/>
  <c r="CR41" i="54"/>
  <c r="CQ41" i="54"/>
  <c r="CP41" i="54"/>
  <c r="CO41" i="54"/>
  <c r="CN41" i="54"/>
  <c r="CM41" i="54"/>
  <c r="CL41" i="54"/>
  <c r="CK41" i="54"/>
  <c r="CJ41" i="54"/>
  <c r="CI41" i="54"/>
  <c r="CH41" i="54"/>
  <c r="CG41" i="54"/>
  <c r="CE41" i="54"/>
  <c r="CD41" i="54"/>
  <c r="CC41" i="54"/>
  <c r="CB41" i="54"/>
  <c r="FB41" i="54" s="1"/>
  <c r="CA41" i="54"/>
  <c r="FA41" i="54" s="1"/>
  <c r="BZ41" i="54"/>
  <c r="BY41" i="54"/>
  <c r="BX41" i="54"/>
  <c r="BW41" i="54"/>
  <c r="BV41" i="54"/>
  <c r="BU41" i="54"/>
  <c r="DU41" i="54" s="1"/>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BQ40" i="54"/>
  <c r="BP40" i="54"/>
  <c r="BO40" i="54"/>
  <c r="BN40" i="54"/>
  <c r="DN40" i="54" s="1"/>
  <c r="BM40" i="54"/>
  <c r="EM40" i="54" s="1"/>
  <c r="BL40" i="54"/>
  <c r="BK40" i="54"/>
  <c r="BJ40" i="54"/>
  <c r="BI40" i="54"/>
  <c r="BH40" i="54"/>
  <c r="BG40" i="54"/>
  <c r="D40" i="54"/>
  <c r="DR39" i="54"/>
  <c r="DE39" i="54"/>
  <c r="DD39" i="54"/>
  <c r="FD39" i="54" s="1"/>
  <c r="DC39" i="54"/>
  <c r="DB39" i="54"/>
  <c r="DA39" i="54"/>
  <c r="CZ39" i="54"/>
  <c r="CY39" i="54"/>
  <c r="CX39" i="54"/>
  <c r="CW39" i="54"/>
  <c r="CV39" i="54"/>
  <c r="CU39" i="54"/>
  <c r="CT39" i="54"/>
  <c r="CS39" i="54"/>
  <c r="ES39" i="54" s="1"/>
  <c r="CR39" i="54"/>
  <c r="CQ39" i="54"/>
  <c r="CP39" i="54"/>
  <c r="CO39" i="54"/>
  <c r="CN39" i="54"/>
  <c r="CM39" i="54"/>
  <c r="CL39" i="54"/>
  <c r="CK39" i="54"/>
  <c r="CJ39" i="54"/>
  <c r="CI39" i="54"/>
  <c r="CH39" i="54"/>
  <c r="CG39" i="54"/>
  <c r="CE39" i="54"/>
  <c r="EE39" i="54" s="1"/>
  <c r="CD39" i="54"/>
  <c r="CC39" i="54"/>
  <c r="CB39" i="54"/>
  <c r="CA39" i="54"/>
  <c r="BZ39" i="54"/>
  <c r="BY39" i="54"/>
  <c r="BX39" i="54"/>
  <c r="BW39" i="54"/>
  <c r="EW39" i="54" s="1"/>
  <c r="BV39" i="54"/>
  <c r="BU39" i="54"/>
  <c r="BT39" i="54"/>
  <c r="BS39" i="54"/>
  <c r="BR39" i="54"/>
  <c r="BQ39" i="54"/>
  <c r="BP39" i="54"/>
  <c r="BO39" i="54"/>
  <c r="EO39" i="54" s="1"/>
  <c r="BN39" i="54"/>
  <c r="BM39" i="54"/>
  <c r="BL39" i="54"/>
  <c r="BK39" i="54"/>
  <c r="BJ39" i="54"/>
  <c r="BI39" i="54"/>
  <c r="BH39" i="54"/>
  <c r="BG39" i="54"/>
  <c r="EG39" i="54" s="1"/>
  <c r="D39"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EE37" i="54"/>
  <c r="DW37" i="54"/>
  <c r="DE37" i="54"/>
  <c r="DD37" i="54"/>
  <c r="DC37" i="54"/>
  <c r="DB37" i="54"/>
  <c r="DA37" i="54"/>
  <c r="CZ37" i="54"/>
  <c r="CY37" i="54"/>
  <c r="CX37" i="54"/>
  <c r="CW37" i="54"/>
  <c r="CV37" i="54"/>
  <c r="CU37" i="54"/>
  <c r="CT37" i="54"/>
  <c r="CS37" i="54"/>
  <c r="ES37" i="54" s="1"/>
  <c r="CR37" i="54"/>
  <c r="CQ37" i="54"/>
  <c r="CP37" i="54"/>
  <c r="CO37" i="54"/>
  <c r="CN37" i="54"/>
  <c r="CM37" i="54"/>
  <c r="CL37" i="54"/>
  <c r="CK37" i="54"/>
  <c r="CJ37" i="54"/>
  <c r="CI37" i="54"/>
  <c r="CH37" i="54"/>
  <c r="CG37" i="54"/>
  <c r="CE37" i="54"/>
  <c r="FE37" i="54" s="1"/>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BG37" i="54"/>
  <c r="D37" i="54"/>
  <c r="FB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ET36" i="54" s="1"/>
  <c r="BS36" i="54"/>
  <c r="BR36" i="54"/>
  <c r="BQ36" i="54"/>
  <c r="BP36" i="54"/>
  <c r="BO36" i="54"/>
  <c r="BN36" i="54"/>
  <c r="BM36" i="54"/>
  <c r="BL36" i="54"/>
  <c r="BK36" i="54"/>
  <c r="BJ36" i="54"/>
  <c r="BI36" i="54"/>
  <c r="BH36" i="54"/>
  <c r="BG36" i="54"/>
  <c r="D36" i="54"/>
  <c r="DE35" i="54"/>
  <c r="DD35" i="54"/>
  <c r="DC35" i="54"/>
  <c r="DB35" i="54"/>
  <c r="DA35" i="54"/>
  <c r="CZ35" i="54"/>
  <c r="CY35" i="54"/>
  <c r="CX35" i="54"/>
  <c r="CW35" i="54"/>
  <c r="CV35" i="54"/>
  <c r="CU35" i="54"/>
  <c r="CT35" i="54"/>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BR34" i="54"/>
  <c r="BQ34" i="54"/>
  <c r="BP34" i="54"/>
  <c r="BO34" i="54"/>
  <c r="EO34" i="54" s="1"/>
  <c r="BN34" i="54"/>
  <c r="BM34" i="54"/>
  <c r="BL34" i="54"/>
  <c r="BK34" i="54"/>
  <c r="BJ34" i="54"/>
  <c r="BI34" i="54"/>
  <c r="BH34" i="54"/>
  <c r="BG34" i="54"/>
  <c r="EG34" i="54" s="1"/>
  <c r="D34" i="54"/>
  <c r="EO33" i="54"/>
  <c r="DW33" i="54"/>
  <c r="DE33" i="54"/>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CE33" i="54"/>
  <c r="CD33" i="54"/>
  <c r="ED33" i="54" s="1"/>
  <c r="CC33" i="54"/>
  <c r="CB33" i="54"/>
  <c r="CA33" i="54"/>
  <c r="BZ33" i="54"/>
  <c r="BY33" i="54"/>
  <c r="BX33" i="54"/>
  <c r="BW33" i="54"/>
  <c r="BV33" i="54"/>
  <c r="DV33" i="54" s="1"/>
  <c r="BU33" i="54"/>
  <c r="BT33" i="54"/>
  <c r="DT33" i="54" s="1"/>
  <c r="BS33" i="54"/>
  <c r="BR33" i="54"/>
  <c r="BQ33" i="54"/>
  <c r="BP33" i="54"/>
  <c r="BO33" i="54"/>
  <c r="BN33" i="54"/>
  <c r="DN33" i="54" s="1"/>
  <c r="BM33" i="54"/>
  <c r="BL33" i="54"/>
  <c r="BK33" i="54"/>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DE31" i="54"/>
  <c r="DD31" i="54"/>
  <c r="DC31" i="54"/>
  <c r="DB31" i="54"/>
  <c r="DA31" i="54"/>
  <c r="CZ31" i="54"/>
  <c r="CY31" i="54"/>
  <c r="CX31" i="54"/>
  <c r="CW31" i="54"/>
  <c r="CV31" i="54"/>
  <c r="CU31" i="54"/>
  <c r="CT31" i="54"/>
  <c r="ET31" i="54" s="1"/>
  <c r="CS31" i="54"/>
  <c r="CR31" i="54"/>
  <c r="CQ31" i="54"/>
  <c r="CP31" i="54"/>
  <c r="CO31" i="54"/>
  <c r="CN31" i="54"/>
  <c r="CM31" i="54"/>
  <c r="CL31" i="54"/>
  <c r="CK31" i="54"/>
  <c r="CJ31" i="54"/>
  <c r="CI31" i="54"/>
  <c r="CH31" i="54"/>
  <c r="CG31" i="54"/>
  <c r="CE31" i="54"/>
  <c r="CD31" i="54"/>
  <c r="CC31" i="54"/>
  <c r="CB31" i="54"/>
  <c r="CA31" i="54"/>
  <c r="BZ31" i="54"/>
  <c r="DZ31" i="54" s="1"/>
  <c r="BY31" i="54"/>
  <c r="BX31" i="54"/>
  <c r="BW31" i="54"/>
  <c r="BV31" i="54"/>
  <c r="BU31" i="54"/>
  <c r="BT31" i="54"/>
  <c r="BS31" i="54"/>
  <c r="BR31" i="54"/>
  <c r="BQ31" i="54"/>
  <c r="BP31" i="54"/>
  <c r="BO31" i="54"/>
  <c r="BN31" i="54"/>
  <c r="BM31" i="54"/>
  <c r="BL31" i="54"/>
  <c r="BK31" i="54"/>
  <c r="BJ31" i="54"/>
  <c r="BI31" i="54"/>
  <c r="BH31" i="54"/>
  <c r="BG31" i="54"/>
  <c r="D31" i="54"/>
  <c r="DS30" i="54"/>
  <c r="DE30" i="54"/>
  <c r="DD30" i="54"/>
  <c r="DC30" i="54"/>
  <c r="DB30" i="54"/>
  <c r="DA30" i="54"/>
  <c r="CZ30" i="54"/>
  <c r="CY30" i="54"/>
  <c r="CX30" i="54"/>
  <c r="CW30" i="54"/>
  <c r="CV30" i="54"/>
  <c r="CU30" i="54"/>
  <c r="CT30" i="54"/>
  <c r="CS30" i="54"/>
  <c r="CR30" i="54"/>
  <c r="CQ30" i="54"/>
  <c r="CP30" i="54"/>
  <c r="CO30" i="54"/>
  <c r="CN30" i="54"/>
  <c r="CM30" i="54"/>
  <c r="CL30" i="54"/>
  <c r="CK30" i="54"/>
  <c r="CJ30" i="54"/>
  <c r="CI30" i="54"/>
  <c r="CH30" i="54"/>
  <c r="CG30" i="54"/>
  <c r="CE30" i="54"/>
  <c r="CD30" i="54"/>
  <c r="CC30" i="54"/>
  <c r="CB30" i="54"/>
  <c r="CA30" i="54"/>
  <c r="FA30" i="54" s="1"/>
  <c r="BZ30" i="54"/>
  <c r="BY30" i="54"/>
  <c r="BX30" i="54"/>
  <c r="BW30" i="54"/>
  <c r="BV30" i="54"/>
  <c r="BU30" i="54"/>
  <c r="BT30" i="54"/>
  <c r="BS30" i="54"/>
  <c r="ES30" i="54" s="1"/>
  <c r="BR30" i="54"/>
  <c r="DR30" i="54" s="1"/>
  <c r="BQ30" i="54"/>
  <c r="BP30" i="54"/>
  <c r="BO30" i="54"/>
  <c r="BN30" i="54"/>
  <c r="BM30" i="54"/>
  <c r="BL30" i="54"/>
  <c r="BK30" i="54"/>
  <c r="EK30" i="54" s="1"/>
  <c r="BJ30" i="54"/>
  <c r="BI30" i="54"/>
  <c r="BH30" i="54"/>
  <c r="BG30" i="54"/>
  <c r="D30" i="54"/>
  <c r="DE29" i="54"/>
  <c r="DD29" i="54"/>
  <c r="DC29" i="54"/>
  <c r="DB29" i="54"/>
  <c r="EB29" i="54" s="1"/>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CA29" i="54"/>
  <c r="BZ29" i="54"/>
  <c r="BY29" i="54"/>
  <c r="BX29" i="54"/>
  <c r="BW29" i="54"/>
  <c r="BV29" i="54"/>
  <c r="BU29" i="54"/>
  <c r="BT29" i="54"/>
  <c r="BS29" i="54"/>
  <c r="BR29" i="54"/>
  <c r="BQ29" i="54"/>
  <c r="BP29" i="54"/>
  <c r="BO29" i="54"/>
  <c r="BN29" i="54"/>
  <c r="BM29" i="54"/>
  <c r="BL29" i="54"/>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CO28" i="54"/>
  <c r="CN28" i="54"/>
  <c r="CM28" i="54"/>
  <c r="CL28" i="54"/>
  <c r="CK28" i="54"/>
  <c r="CJ28" i="54"/>
  <c r="CI28" i="54"/>
  <c r="CH28" i="54"/>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CX27" i="54"/>
  <c r="CW27" i="54"/>
  <c r="CV27" i="54"/>
  <c r="DV27" i="54" s="1"/>
  <c r="CU27" i="54"/>
  <c r="CT27" i="54"/>
  <c r="CS27" i="54"/>
  <c r="CR27" i="54"/>
  <c r="CQ27" i="54"/>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BL27" i="54"/>
  <c r="DL27" i="54" s="1"/>
  <c r="BK27" i="54"/>
  <c r="BJ27" i="54"/>
  <c r="BI27" i="54"/>
  <c r="BH27" i="54"/>
  <c r="BG27" i="54"/>
  <c r="D27" i="54"/>
  <c r="EV26" i="54"/>
  <c r="DG26"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FE26" i="54" s="1"/>
  <c r="CD26" i="54"/>
  <c r="CC26" i="54"/>
  <c r="CB26" i="54"/>
  <c r="CA26" i="54"/>
  <c r="BZ26" i="54"/>
  <c r="BY26" i="54"/>
  <c r="DY26" i="54" s="1"/>
  <c r="BX26" i="54"/>
  <c r="BW26" i="54"/>
  <c r="BV26" i="54"/>
  <c r="BU26" i="54"/>
  <c r="BT26" i="54"/>
  <c r="BS26" i="54"/>
  <c r="BR26" i="54"/>
  <c r="BQ26" i="54"/>
  <c r="DQ26" i="54" s="1"/>
  <c r="BP26" i="54"/>
  <c r="BO26" i="54"/>
  <c r="EO26" i="54" s="1"/>
  <c r="BN26" i="54"/>
  <c r="BM26" i="54"/>
  <c r="BL26" i="54"/>
  <c r="BK26" i="54"/>
  <c r="BJ26" i="54"/>
  <c r="BI26" i="54"/>
  <c r="DI26" i="54" s="1"/>
  <c r="BH26" i="54"/>
  <c r="BG26" i="54"/>
  <c r="EG26" i="54" s="1"/>
  <c r="D26" i="54"/>
  <c r="DE25" i="54"/>
  <c r="DD25" i="54"/>
  <c r="DC25" i="54"/>
  <c r="DB25" i="54"/>
  <c r="DA25" i="54"/>
  <c r="CZ25" i="54"/>
  <c r="CY25" i="54"/>
  <c r="CX25" i="54"/>
  <c r="CW25" i="54"/>
  <c r="CV25" i="54"/>
  <c r="CU25" i="54"/>
  <c r="CT25" i="54"/>
  <c r="CS25" i="54"/>
  <c r="CR25" i="54"/>
  <c r="CQ25" i="54"/>
  <c r="CP25" i="54"/>
  <c r="CO25" i="54"/>
  <c r="CN25" i="54"/>
  <c r="CM25" i="54"/>
  <c r="CL25" i="54"/>
  <c r="CK25" i="54"/>
  <c r="CJ25" i="54"/>
  <c r="CI25" i="54"/>
  <c r="CH25" i="54"/>
  <c r="CG25" i="54"/>
  <c r="CE25" i="54"/>
  <c r="CD25" i="54"/>
  <c r="CC25" i="54"/>
  <c r="CB25" i="54"/>
  <c r="FB25" i="54" s="1"/>
  <c r="CA25" i="54"/>
  <c r="BZ25" i="54"/>
  <c r="BY25" i="54"/>
  <c r="BX25" i="54"/>
  <c r="BW25" i="54"/>
  <c r="BV25" i="54"/>
  <c r="BU25" i="54"/>
  <c r="BT25" i="54"/>
  <c r="ET25" i="54" s="1"/>
  <c r="BS25" i="54"/>
  <c r="BR25" i="54"/>
  <c r="BQ25" i="54"/>
  <c r="BP25" i="54"/>
  <c r="BO25" i="54"/>
  <c r="BN25" i="54"/>
  <c r="BM25" i="54"/>
  <c r="BL25" i="54"/>
  <c r="EL25" i="54" s="1"/>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DM23" i="54" s="1"/>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BY22" i="54"/>
  <c r="BX22" i="54"/>
  <c r="BW22" i="54"/>
  <c r="BV22" i="54"/>
  <c r="EV22" i="54" s="1"/>
  <c r="BU22" i="54"/>
  <c r="BT22" i="54"/>
  <c r="BS22" i="54"/>
  <c r="BR22" i="54"/>
  <c r="BQ22" i="54"/>
  <c r="BP22" i="54"/>
  <c r="BO22" i="54"/>
  <c r="BN22" i="54"/>
  <c r="DN22" i="54" s="1"/>
  <c r="BM22" i="54"/>
  <c r="BL22" i="54"/>
  <c r="BK22" i="54"/>
  <c r="BJ22" i="54"/>
  <c r="BI22" i="54"/>
  <c r="BH22" i="54"/>
  <c r="BG22" i="54"/>
  <c r="D22" i="54"/>
  <c r="DE21" i="54"/>
  <c r="DD21" i="54"/>
  <c r="DC21" i="54"/>
  <c r="DB21" i="54"/>
  <c r="DA21" i="54"/>
  <c r="FA21" i="54" s="1"/>
  <c r="CZ21" i="54"/>
  <c r="CY21" i="54"/>
  <c r="CX21" i="54"/>
  <c r="CW21" i="54"/>
  <c r="CV21" i="54"/>
  <c r="CU21" i="54"/>
  <c r="CT21" i="54"/>
  <c r="CS21" i="54"/>
  <c r="CR21" i="54"/>
  <c r="CQ21" i="54"/>
  <c r="CP21" i="54"/>
  <c r="CO21" i="54"/>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DE17" i="54"/>
  <c r="DD17" i="54"/>
  <c r="DC17" i="54"/>
  <c r="DB17" i="54"/>
  <c r="DA17" i="54"/>
  <c r="CZ17" i="54"/>
  <c r="EZ17" i="54" s="1"/>
  <c r="CY17" i="54"/>
  <c r="CX17" i="54"/>
  <c r="CW17" i="54"/>
  <c r="CV17" i="54"/>
  <c r="CU17" i="54"/>
  <c r="CT17" i="54"/>
  <c r="CS17" i="54"/>
  <c r="CR17" i="54"/>
  <c r="CQ17" i="54"/>
  <c r="CP17" i="54"/>
  <c r="CO17" i="54"/>
  <c r="CN17" i="54"/>
  <c r="CM17" i="54"/>
  <c r="CL17" i="54"/>
  <c r="CK17" i="54"/>
  <c r="CJ17" i="54"/>
  <c r="CI17" i="54"/>
  <c r="CH17" i="54"/>
  <c r="CG17" i="54"/>
  <c r="CE17" i="54"/>
  <c r="CD17" i="54"/>
  <c r="FD17" i="54" s="1"/>
  <c r="CC17" i="54"/>
  <c r="CB17" i="54"/>
  <c r="CA17" i="54"/>
  <c r="BZ17" i="54"/>
  <c r="BY17" i="54"/>
  <c r="BX17" i="54"/>
  <c r="BW17" i="54"/>
  <c r="BV17" i="54"/>
  <c r="BU17" i="54"/>
  <c r="BT17" i="54"/>
  <c r="BS17" i="54"/>
  <c r="BR17" i="54"/>
  <c r="BQ17" i="54"/>
  <c r="BP17" i="54"/>
  <c r="BO17" i="54"/>
  <c r="BN17" i="54"/>
  <c r="EN17" i="54" s="1"/>
  <c r="BM17" i="54"/>
  <c r="BL17" i="54"/>
  <c r="BK17" i="54"/>
  <c r="BJ17" i="54"/>
  <c r="BI17" i="54"/>
  <c r="BH17" i="54"/>
  <c r="BG17" i="54"/>
  <c r="D17" i="54"/>
  <c r="BA15" i="54"/>
  <c r="EE15" i="54" s="1"/>
  <c r="FE15" i="54" s="1"/>
  <c r="AY15" i="54"/>
  <c r="ED15" i="54" s="1"/>
  <c r="FD15" i="54" s="1"/>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DE56" i="53"/>
  <c r="DD56" i="53"/>
  <c r="DC56" i="53"/>
  <c r="DB56" i="53"/>
  <c r="EB56" i="53" s="1"/>
  <c r="DA56" i="53"/>
  <c r="CZ56" i="53"/>
  <c r="CY56" i="53"/>
  <c r="CX56" i="53"/>
  <c r="CW56" i="53"/>
  <c r="CV56" i="53"/>
  <c r="EV56" i="53" s="1"/>
  <c r="CU56" i="53"/>
  <c r="CT56" i="53"/>
  <c r="DT56" i="53" s="1"/>
  <c r="CS56" i="53"/>
  <c r="CR56" i="53"/>
  <c r="CQ56" i="53"/>
  <c r="CP56" i="53"/>
  <c r="CO56" i="53"/>
  <c r="CN56" i="53"/>
  <c r="EN56" i="53" s="1"/>
  <c r="CM56" i="53"/>
  <c r="CL56" i="53"/>
  <c r="DL56" i="53" s="1"/>
  <c r="CK56" i="53"/>
  <c r="DK56" i="53" s="1"/>
  <c r="CJ56" i="53"/>
  <c r="CI56" i="53"/>
  <c r="CH56" i="53"/>
  <c r="CG56" i="53"/>
  <c r="CE56" i="53"/>
  <c r="EE56" i="53" s="1"/>
  <c r="CD56" i="53"/>
  <c r="CC56" i="53"/>
  <c r="FC56" i="53" s="1"/>
  <c r="CB56" i="53"/>
  <c r="CA56" i="53"/>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D56" i="53"/>
  <c r="DE55" i="53"/>
  <c r="DD55" i="53"/>
  <c r="DC55" i="53"/>
  <c r="DB55" i="53"/>
  <c r="DA55" i="53"/>
  <c r="CZ55" i="53"/>
  <c r="CY55" i="53"/>
  <c r="CX55" i="53"/>
  <c r="EX55" i="53" s="1"/>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BV55" i="53"/>
  <c r="BU55" i="53"/>
  <c r="BT55" i="53"/>
  <c r="BS55" i="53"/>
  <c r="BR55" i="53"/>
  <c r="BQ55" i="53"/>
  <c r="BP55" i="53"/>
  <c r="BO55" i="53"/>
  <c r="BN55" i="53"/>
  <c r="BM55" i="53"/>
  <c r="BL55" i="53"/>
  <c r="BK55" i="53"/>
  <c r="BJ55" i="53"/>
  <c r="BI55" i="53"/>
  <c r="BH55" i="53"/>
  <c r="BG55" i="53"/>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DT54" i="53" s="1"/>
  <c r="BS54" i="53"/>
  <c r="BR54" i="53"/>
  <c r="BQ54" i="53"/>
  <c r="BP54" i="53"/>
  <c r="BO54" i="53"/>
  <c r="BN54" i="53"/>
  <c r="BM54" i="53"/>
  <c r="BL54" i="53"/>
  <c r="BK54" i="53"/>
  <c r="BJ54" i="53"/>
  <c r="BI54" i="53"/>
  <c r="BH54" i="53"/>
  <c r="BG54" i="53"/>
  <c r="D54" i="53"/>
  <c r="EN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FC53" i="53" s="1"/>
  <c r="CB53" i="53"/>
  <c r="CA53" i="53"/>
  <c r="BZ53" i="53"/>
  <c r="BY53" i="53"/>
  <c r="BX53" i="53"/>
  <c r="BW53" i="53"/>
  <c r="BV53" i="53"/>
  <c r="EV53" i="53" s="1"/>
  <c r="BU53" i="53"/>
  <c r="BT53" i="53"/>
  <c r="BS53" i="53"/>
  <c r="BR53" i="53"/>
  <c r="BQ53" i="53"/>
  <c r="BP53" i="53"/>
  <c r="BO53" i="53"/>
  <c r="BN53" i="53"/>
  <c r="DN53" i="53" s="1"/>
  <c r="BM53" i="53"/>
  <c r="EM53" i="53" s="1"/>
  <c r="BL53" i="53"/>
  <c r="BK53" i="53"/>
  <c r="BJ53" i="53"/>
  <c r="BI53" i="53"/>
  <c r="BH53" i="53"/>
  <c r="BG53" i="53"/>
  <c r="D53" i="53"/>
  <c r="DE52" i="53"/>
  <c r="FE52" i="53" s="1"/>
  <c r="DD52" i="53"/>
  <c r="DC52" i="53"/>
  <c r="DB52" i="53"/>
  <c r="DA52" i="53"/>
  <c r="CZ52" i="53"/>
  <c r="CY52" i="53"/>
  <c r="CX52" i="53"/>
  <c r="CW52" i="53"/>
  <c r="EW52" i="53" s="1"/>
  <c r="CV52" i="53"/>
  <c r="CU52" i="53"/>
  <c r="CT52" i="53"/>
  <c r="CS52" i="53"/>
  <c r="CR52" i="53"/>
  <c r="CQ52" i="53"/>
  <c r="CP52" i="53"/>
  <c r="CO52" i="53"/>
  <c r="EO52" i="53" s="1"/>
  <c r="CN52" i="53"/>
  <c r="CM52" i="53"/>
  <c r="CL52" i="53"/>
  <c r="CK52" i="53"/>
  <c r="CJ52" i="53"/>
  <c r="CI52" i="53"/>
  <c r="CH52" i="53"/>
  <c r="CG52" i="53"/>
  <c r="DG52" i="53" s="1"/>
  <c r="CE52" i="53"/>
  <c r="CD52" i="53"/>
  <c r="CC52" i="53"/>
  <c r="CB52" i="53"/>
  <c r="CA52" i="53"/>
  <c r="BZ52" i="53"/>
  <c r="BY52" i="53"/>
  <c r="BX52" i="53"/>
  <c r="BW52" i="53"/>
  <c r="BV52" i="53"/>
  <c r="BU52" i="53"/>
  <c r="BT52" i="53"/>
  <c r="BS52" i="53"/>
  <c r="BR52" i="53"/>
  <c r="DR52" i="53" s="1"/>
  <c r="BQ52" i="53"/>
  <c r="BP52" i="53"/>
  <c r="BO52" i="53"/>
  <c r="BN52" i="53"/>
  <c r="BM52" i="53"/>
  <c r="BL52" i="53"/>
  <c r="BK52" i="53"/>
  <c r="BJ52" i="53"/>
  <c r="DJ52" i="53" s="1"/>
  <c r="BI52" i="53"/>
  <c r="BH52" i="53"/>
  <c r="BG52" i="53"/>
  <c r="D52" i="53"/>
  <c r="DE51" i="53"/>
  <c r="DD51" i="53"/>
  <c r="DC51" i="53"/>
  <c r="DB51" i="53"/>
  <c r="DA51" i="53"/>
  <c r="CZ51" i="53"/>
  <c r="CY51" i="53"/>
  <c r="DY51" i="53" s="1"/>
  <c r="CX51" i="53"/>
  <c r="CW51" i="53"/>
  <c r="CV51" i="53"/>
  <c r="CU51" i="53"/>
  <c r="CT51" i="53"/>
  <c r="ET51" i="53" s="1"/>
  <c r="CS51" i="53"/>
  <c r="CR51" i="53"/>
  <c r="CQ51" i="53"/>
  <c r="DQ51" i="53" s="1"/>
  <c r="CP51" i="53"/>
  <c r="CO51" i="53"/>
  <c r="CN51" i="53"/>
  <c r="CM51" i="53"/>
  <c r="CL51" i="53"/>
  <c r="CK51" i="53"/>
  <c r="CJ51" i="53"/>
  <c r="CI51" i="53"/>
  <c r="DI51" i="53" s="1"/>
  <c r="CH51" i="53"/>
  <c r="CG51" i="53"/>
  <c r="CE51" i="53"/>
  <c r="CD51" i="53"/>
  <c r="CC51" i="53"/>
  <c r="CB51" i="53"/>
  <c r="CA51" i="53"/>
  <c r="BZ51" i="53"/>
  <c r="BY51" i="53"/>
  <c r="BX51" i="53"/>
  <c r="DX51" i="53" s="1"/>
  <c r="BW51" i="53"/>
  <c r="BV51" i="53"/>
  <c r="BU51" i="53"/>
  <c r="BT51" i="53"/>
  <c r="BS51" i="53"/>
  <c r="BR51" i="53"/>
  <c r="BQ51" i="53"/>
  <c r="BP51" i="53"/>
  <c r="EP51" i="53" s="1"/>
  <c r="BO51" i="53"/>
  <c r="BN51" i="53"/>
  <c r="BM51" i="53"/>
  <c r="BL51" i="53"/>
  <c r="BK51" i="53"/>
  <c r="BJ51" i="53"/>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DE49" i="53"/>
  <c r="DD49" i="53"/>
  <c r="DC49" i="53"/>
  <c r="DB49" i="53"/>
  <c r="DA49" i="53"/>
  <c r="CZ49" i="53"/>
  <c r="CY49" i="53"/>
  <c r="CX49" i="53"/>
  <c r="CW49" i="53"/>
  <c r="CV49" i="53"/>
  <c r="CU49" i="53"/>
  <c r="CT49" i="53"/>
  <c r="CS49" i="53"/>
  <c r="CR49" i="53"/>
  <c r="CQ49" i="53"/>
  <c r="CP49" i="53"/>
  <c r="CO49" i="53"/>
  <c r="CN49" i="53"/>
  <c r="CM49" i="53"/>
  <c r="CL49" i="53"/>
  <c r="CK49" i="53"/>
  <c r="CJ49" i="53"/>
  <c r="CI49" i="53"/>
  <c r="CH49" i="53"/>
  <c r="CG49" i="53"/>
  <c r="CE49" i="53"/>
  <c r="CD49" i="53"/>
  <c r="FD49" i="53" s="1"/>
  <c r="CC49" i="53"/>
  <c r="CB49" i="53"/>
  <c r="CA49" i="53"/>
  <c r="BZ49" i="53"/>
  <c r="EZ49" i="53" s="1"/>
  <c r="BY49" i="53"/>
  <c r="BX49" i="53"/>
  <c r="BW49" i="53"/>
  <c r="BV49" i="53"/>
  <c r="DV49" i="53" s="1"/>
  <c r="BU49" i="53"/>
  <c r="EU49" i="53" s="1"/>
  <c r="BT49" i="53"/>
  <c r="BS49" i="53"/>
  <c r="BR49" i="53"/>
  <c r="BQ49" i="53"/>
  <c r="BP49" i="53"/>
  <c r="BO49" i="53"/>
  <c r="BN49" i="53"/>
  <c r="BM49" i="53"/>
  <c r="BL49" i="53"/>
  <c r="BK49" i="53"/>
  <c r="BJ49" i="53"/>
  <c r="EJ49" i="53" s="1"/>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FA47" i="53"/>
  <c r="DE47" i="53"/>
  <c r="DD47" i="53"/>
  <c r="DC47" i="53"/>
  <c r="DB47" i="53"/>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CD47" i="53"/>
  <c r="CC47" i="53"/>
  <c r="CB47" i="53"/>
  <c r="CA47" i="53"/>
  <c r="EA47" i="53" s="1"/>
  <c r="BZ47" i="53"/>
  <c r="BY47" i="53"/>
  <c r="BX47" i="53"/>
  <c r="BW47" i="53"/>
  <c r="BV47" i="53"/>
  <c r="BU47" i="53"/>
  <c r="BT47" i="53"/>
  <c r="BS47" i="53"/>
  <c r="DS47" i="53" s="1"/>
  <c r="BR47" i="53"/>
  <c r="BQ47" i="53"/>
  <c r="BP47" i="53"/>
  <c r="EP47" i="53" s="1"/>
  <c r="BO47" i="53"/>
  <c r="BN47" i="53"/>
  <c r="BM47" i="53"/>
  <c r="BL47" i="53"/>
  <c r="BK47" i="53"/>
  <c r="DK47" i="53" s="1"/>
  <c r="BJ47" i="53"/>
  <c r="BI47" i="53"/>
  <c r="BH47" i="53"/>
  <c r="EH47" i="53" s="1"/>
  <c r="BG47" i="53"/>
  <c r="D47"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DE44" i="53"/>
  <c r="DD44" i="53"/>
  <c r="DC44" i="53"/>
  <c r="DB44" i="53"/>
  <c r="DA44" i="53"/>
  <c r="CZ44" i="53"/>
  <c r="CY44" i="53"/>
  <c r="CX44" i="53"/>
  <c r="CW44" i="53"/>
  <c r="CV44" i="53"/>
  <c r="CU44" i="53"/>
  <c r="CT44" i="53"/>
  <c r="CS44" i="53"/>
  <c r="CR44" i="53"/>
  <c r="CQ44" i="53"/>
  <c r="CP44" i="53"/>
  <c r="CO44" i="53"/>
  <c r="CN44" i="53"/>
  <c r="CM44" i="53"/>
  <c r="CL44" i="53"/>
  <c r="CK44" i="53"/>
  <c r="CJ44" i="53"/>
  <c r="CI44" i="53"/>
  <c r="CH44" i="53"/>
  <c r="CG44" i="53"/>
  <c r="CE44" i="53"/>
  <c r="CD44" i="53"/>
  <c r="CC44" i="53"/>
  <c r="CB44" i="53"/>
  <c r="CA44" i="53"/>
  <c r="BZ44" i="53"/>
  <c r="BY44" i="53"/>
  <c r="BX44" i="53"/>
  <c r="BW44" i="53"/>
  <c r="BV44" i="53"/>
  <c r="BU44" i="53"/>
  <c r="BT44" i="53"/>
  <c r="BS44" i="53"/>
  <c r="ES44" i="53" s="1"/>
  <c r="BR44" i="53"/>
  <c r="BQ44" i="53"/>
  <c r="BP44" i="53"/>
  <c r="BO44" i="53"/>
  <c r="BN44" i="53"/>
  <c r="EN44" i="53" s="1"/>
  <c r="BM44" i="53"/>
  <c r="BL44" i="53"/>
  <c r="BK44" i="53"/>
  <c r="BJ44" i="53"/>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DB42" i="53"/>
  <c r="DA42" i="53"/>
  <c r="CZ42" i="53"/>
  <c r="CY42" i="53"/>
  <c r="CX42" i="53"/>
  <c r="CW42" i="53"/>
  <c r="CV42" i="53"/>
  <c r="CU42" i="53"/>
  <c r="CT42" i="53"/>
  <c r="CS42" i="53"/>
  <c r="CR42" i="53"/>
  <c r="CQ42" i="53"/>
  <c r="CP42" i="53"/>
  <c r="CO42" i="53"/>
  <c r="CN42" i="53"/>
  <c r="CM42" i="53"/>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ED41" i="53" s="1"/>
  <c r="CC41" i="53"/>
  <c r="CB41" i="53"/>
  <c r="CA41" i="53"/>
  <c r="BZ41" i="53"/>
  <c r="BY41" i="53"/>
  <c r="EY41" i="53" s="1"/>
  <c r="BX41" i="53"/>
  <c r="BW41" i="53"/>
  <c r="BV41" i="53"/>
  <c r="EV41" i="53" s="1"/>
  <c r="BU41" i="53"/>
  <c r="BT41" i="53"/>
  <c r="BS41" i="53"/>
  <c r="BR41" i="53"/>
  <c r="BQ41" i="53"/>
  <c r="EQ41" i="53" s="1"/>
  <c r="BP41" i="53"/>
  <c r="BO41" i="53"/>
  <c r="BN41" i="53"/>
  <c r="BM41" i="53"/>
  <c r="BL41" i="53"/>
  <c r="BK41" i="53"/>
  <c r="BJ41" i="53"/>
  <c r="BI41" i="53"/>
  <c r="DI41" i="53" s="1"/>
  <c r="BH41" i="53"/>
  <c r="BG41" i="53"/>
  <c r="D41"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FA40" i="53" s="1"/>
  <c r="BZ40" i="53"/>
  <c r="BY40" i="53"/>
  <c r="BX40" i="53"/>
  <c r="BW40" i="53"/>
  <c r="BV40" i="53"/>
  <c r="BU40" i="53"/>
  <c r="BT40" i="53"/>
  <c r="BS40" i="53"/>
  <c r="BR40" i="53"/>
  <c r="BQ40" i="53"/>
  <c r="BP40" i="53"/>
  <c r="BO40" i="53"/>
  <c r="EO40" i="53" s="1"/>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FB39" i="53" s="1"/>
  <c r="CA39" i="53"/>
  <c r="BZ39" i="53"/>
  <c r="BY39" i="53"/>
  <c r="BX39" i="53"/>
  <c r="BW39" i="53"/>
  <c r="EW39" i="53" s="1"/>
  <c r="BV39" i="53"/>
  <c r="BU39" i="53"/>
  <c r="BT39" i="53"/>
  <c r="BS39" i="53"/>
  <c r="BR39" i="53"/>
  <c r="BQ39" i="53"/>
  <c r="BP39" i="53"/>
  <c r="BO39" i="53"/>
  <c r="EO39" i="53" s="1"/>
  <c r="BN39" i="53"/>
  <c r="BM39" i="53"/>
  <c r="BL39" i="53"/>
  <c r="DL39" i="53" s="1"/>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EY38" i="53" s="1"/>
  <c r="BX38" i="53"/>
  <c r="BW38" i="53"/>
  <c r="BV38" i="53"/>
  <c r="BU38" i="53"/>
  <c r="BT38" i="53"/>
  <c r="BS38" i="53"/>
  <c r="BR38" i="53"/>
  <c r="BQ38" i="53"/>
  <c r="DQ38" i="53" s="1"/>
  <c r="BP38" i="53"/>
  <c r="BO38" i="53"/>
  <c r="BN38" i="53"/>
  <c r="BM38" i="53"/>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DK36" i="53"/>
  <c r="DE36" i="53"/>
  <c r="DD36" i="53"/>
  <c r="DC36" i="53"/>
  <c r="DB36" i="53"/>
  <c r="DA36" i="53"/>
  <c r="CZ36" i="53"/>
  <c r="CY36" i="53"/>
  <c r="CX36" i="53"/>
  <c r="CW36" i="53"/>
  <c r="CV36" i="53"/>
  <c r="CU36" i="53"/>
  <c r="CT36" i="53"/>
  <c r="DT36" i="53" s="1"/>
  <c r="CS36" i="53"/>
  <c r="CR36" i="53"/>
  <c r="CQ36" i="53"/>
  <c r="CP36" i="53"/>
  <c r="CO36" i="53"/>
  <c r="CN36" i="53"/>
  <c r="CM36" i="53"/>
  <c r="CL36" i="53"/>
  <c r="CK36" i="53"/>
  <c r="CJ36" i="53"/>
  <c r="CI36" i="53"/>
  <c r="CH36" i="53"/>
  <c r="CG36" i="53"/>
  <c r="DG36" i="53" s="1"/>
  <c r="CE36" i="53"/>
  <c r="CD36" i="53"/>
  <c r="CC36" i="53"/>
  <c r="CB36" i="53"/>
  <c r="CA36" i="53"/>
  <c r="BZ36" i="53"/>
  <c r="DZ36" i="53" s="1"/>
  <c r="BY36" i="53"/>
  <c r="BX36" i="53"/>
  <c r="BW36" i="53"/>
  <c r="BV36" i="53"/>
  <c r="BU36" i="53"/>
  <c r="BT36" i="53"/>
  <c r="BS36" i="53"/>
  <c r="ES36" i="53" s="1"/>
  <c r="BR36" i="53"/>
  <c r="DR36" i="53" s="1"/>
  <c r="BQ36" i="53"/>
  <c r="BP36" i="53"/>
  <c r="BO36" i="53"/>
  <c r="BN36" i="53"/>
  <c r="BM36" i="53"/>
  <c r="BL36" i="53"/>
  <c r="BK36" i="53"/>
  <c r="EK36" i="53" s="1"/>
  <c r="BJ36" i="53"/>
  <c r="DJ36" i="53" s="1"/>
  <c r="BI36" i="53"/>
  <c r="BH36" i="53"/>
  <c r="BG36" i="53"/>
  <c r="D36" i="53"/>
  <c r="EW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CA35" i="53"/>
  <c r="BZ35" i="53"/>
  <c r="BY35" i="53"/>
  <c r="BX35" i="53"/>
  <c r="EX35" i="53" s="1"/>
  <c r="BW35" i="53"/>
  <c r="BV35" i="53"/>
  <c r="BU35" i="53"/>
  <c r="DU35" i="53" s="1"/>
  <c r="BT35" i="53"/>
  <c r="BS35" i="53"/>
  <c r="BR35" i="53"/>
  <c r="BQ35" i="53"/>
  <c r="BP35" i="53"/>
  <c r="EP35" i="53" s="1"/>
  <c r="BO35" i="53"/>
  <c r="BN35" i="53"/>
  <c r="BM35" i="53"/>
  <c r="DM35" i="53" s="1"/>
  <c r="BL35" i="53"/>
  <c r="BK35" i="53"/>
  <c r="BJ35" i="53"/>
  <c r="BI35" i="53"/>
  <c r="BH35" i="53"/>
  <c r="BG35" i="53"/>
  <c r="D35" i="53"/>
  <c r="FC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BY33" i="53"/>
  <c r="BX33" i="53"/>
  <c r="BW33" i="53"/>
  <c r="BV33" i="53"/>
  <c r="BU33" i="53"/>
  <c r="BT33" i="53"/>
  <c r="BS33" i="53"/>
  <c r="BR33" i="53"/>
  <c r="BQ33" i="53"/>
  <c r="BP33" i="53"/>
  <c r="BO33" i="53"/>
  <c r="BN33" i="53"/>
  <c r="BM33" i="53"/>
  <c r="BL33" i="53"/>
  <c r="BK33" i="53"/>
  <c r="BJ33" i="53"/>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DW31" i="53" s="1"/>
  <c r="BV31" i="53"/>
  <c r="BU31" i="53"/>
  <c r="BT31" i="53"/>
  <c r="BS31" i="53"/>
  <c r="BR31" i="53"/>
  <c r="BQ31" i="53"/>
  <c r="BP31" i="53"/>
  <c r="BO31" i="53"/>
  <c r="DO31" i="53" s="1"/>
  <c r="BN31" i="53"/>
  <c r="BM31" i="53"/>
  <c r="DM31" i="53" s="1"/>
  <c r="BL31" i="53"/>
  <c r="BK31" i="53"/>
  <c r="BJ31" i="53"/>
  <c r="BI31" i="53"/>
  <c r="BH31" i="53"/>
  <c r="BG31" i="53"/>
  <c r="D31" i="53"/>
  <c r="DE30" i="53"/>
  <c r="DD30" i="53"/>
  <c r="DC30" i="53"/>
  <c r="DB30" i="53"/>
  <c r="DA30" i="53"/>
  <c r="CZ30" i="53"/>
  <c r="CY30" i="53"/>
  <c r="CX30" i="53"/>
  <c r="CW30" i="53"/>
  <c r="CV30" i="53"/>
  <c r="CU30" i="53"/>
  <c r="EU30" i="53" s="1"/>
  <c r="CT30" i="53"/>
  <c r="CS30" i="53"/>
  <c r="CR30" i="53"/>
  <c r="CQ30" i="53"/>
  <c r="CP30" i="53"/>
  <c r="CO30" i="53"/>
  <c r="CN30" i="53"/>
  <c r="CM30" i="53"/>
  <c r="EM30" i="53" s="1"/>
  <c r="CL30" i="53"/>
  <c r="CK30" i="53"/>
  <c r="CJ30" i="53"/>
  <c r="CI30" i="53"/>
  <c r="CH30" i="53"/>
  <c r="CG30" i="53"/>
  <c r="CE30" i="53"/>
  <c r="CD30" i="53"/>
  <c r="CC30" i="53"/>
  <c r="CB30" i="53"/>
  <c r="CA30" i="53"/>
  <c r="BZ30" i="53"/>
  <c r="BY30" i="53"/>
  <c r="BX30" i="53"/>
  <c r="BW30" i="53"/>
  <c r="BV30" i="53"/>
  <c r="BU30" i="53"/>
  <c r="BT30" i="53"/>
  <c r="BS30" i="53"/>
  <c r="BR30" i="53"/>
  <c r="BQ30" i="53"/>
  <c r="BP30" i="53"/>
  <c r="BO30" i="53"/>
  <c r="BN30" i="53"/>
  <c r="BM30" i="53"/>
  <c r="BL30" i="53"/>
  <c r="BK30" i="53"/>
  <c r="BJ30" i="53"/>
  <c r="BI30" i="53"/>
  <c r="BH30" i="53"/>
  <c r="BG30" i="53"/>
  <c r="D30" i="53"/>
  <c r="DE29" i="53"/>
  <c r="DD29" i="53"/>
  <c r="DC29" i="53"/>
  <c r="DB29" i="53"/>
  <c r="DA29" i="53"/>
  <c r="CZ29" i="53"/>
  <c r="CY29" i="53"/>
  <c r="CX29" i="53"/>
  <c r="CW29" i="53"/>
  <c r="CV29" i="53"/>
  <c r="CU29" i="53"/>
  <c r="CT29" i="53"/>
  <c r="CS29" i="53"/>
  <c r="CR29" i="53"/>
  <c r="CQ29" i="53"/>
  <c r="CP29" i="53"/>
  <c r="CO29" i="53"/>
  <c r="CN29" i="53"/>
  <c r="CM29" i="53"/>
  <c r="CL29" i="53"/>
  <c r="CK29" i="53"/>
  <c r="CJ29" i="53"/>
  <c r="CI29" i="53"/>
  <c r="CH29" i="53"/>
  <c r="CG29" i="53"/>
  <c r="CE29" i="53"/>
  <c r="CD29" i="53"/>
  <c r="ED29" i="53" s="1"/>
  <c r="CC29" i="53"/>
  <c r="CB29" i="53"/>
  <c r="CA29" i="53"/>
  <c r="BZ29" i="53"/>
  <c r="BY29" i="53"/>
  <c r="BX29" i="53"/>
  <c r="BW29" i="53"/>
  <c r="BV29" i="53"/>
  <c r="BU29" i="53"/>
  <c r="BT29" i="53"/>
  <c r="BS29" i="53"/>
  <c r="BR29" i="53"/>
  <c r="BQ29" i="53"/>
  <c r="BP29" i="53"/>
  <c r="BO29" i="53"/>
  <c r="BN29" i="53"/>
  <c r="EN29" i="53" s="1"/>
  <c r="BM29" i="53"/>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BZ28" i="53"/>
  <c r="DZ28" i="53" s="1"/>
  <c r="BY28" i="53"/>
  <c r="BX28" i="53"/>
  <c r="BW28" i="53"/>
  <c r="BV28" i="53"/>
  <c r="BU28" i="53"/>
  <c r="BT28" i="53"/>
  <c r="BS28" i="53"/>
  <c r="BR28" i="53"/>
  <c r="DR28" i="53" s="1"/>
  <c r="BQ28" i="53"/>
  <c r="BP28" i="53"/>
  <c r="BO28" i="53"/>
  <c r="BN28" i="53"/>
  <c r="BM28" i="53"/>
  <c r="BL28" i="53"/>
  <c r="BK28" i="53"/>
  <c r="BJ28" i="53"/>
  <c r="DJ28" i="53" s="1"/>
  <c r="BI28" i="53"/>
  <c r="BH28" i="53"/>
  <c r="BG28" i="53"/>
  <c r="D28" i="53"/>
  <c r="DE27" i="53"/>
  <c r="DD27" i="53"/>
  <c r="DC27" i="53"/>
  <c r="DB27" i="53"/>
  <c r="DA27" i="53"/>
  <c r="CZ27" i="53"/>
  <c r="CY27" i="53"/>
  <c r="EY27" i="53" s="1"/>
  <c r="CX27" i="53"/>
  <c r="CW27" i="53"/>
  <c r="CV27" i="53"/>
  <c r="CU27" i="53"/>
  <c r="CT27" i="53"/>
  <c r="CS27" i="53"/>
  <c r="CR27" i="53"/>
  <c r="CQ27" i="53"/>
  <c r="EQ27" i="53" s="1"/>
  <c r="CP27" i="53"/>
  <c r="CO27" i="53"/>
  <c r="EO27" i="53" s="1"/>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BO27" i="53"/>
  <c r="BN27" i="53"/>
  <c r="BM27" i="53"/>
  <c r="DM27" i="53" s="1"/>
  <c r="BL27" i="53"/>
  <c r="DL27" i="53" s="1"/>
  <c r="BK27" i="53"/>
  <c r="BJ27" i="53"/>
  <c r="BI27" i="53"/>
  <c r="BH27" i="53"/>
  <c r="EH27" i="53" s="1"/>
  <c r="BG27" i="53"/>
  <c r="D27"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FC26" i="53" s="1"/>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BU25" i="53"/>
  <c r="BT25" i="53"/>
  <c r="DT25" i="53" s="1"/>
  <c r="BS25" i="53"/>
  <c r="BR25" i="53"/>
  <c r="ER25" i="53" s="1"/>
  <c r="BQ25" i="53"/>
  <c r="BP25" i="53"/>
  <c r="BO25" i="53"/>
  <c r="BN25" i="53"/>
  <c r="BM25" i="53"/>
  <c r="BL25" i="53"/>
  <c r="BK25" i="53"/>
  <c r="BJ25" i="53"/>
  <c r="DJ25" i="53" s="1"/>
  <c r="BI25" i="53"/>
  <c r="BH25" i="53"/>
  <c r="BG25" i="53"/>
  <c r="DG25" i="53" s="1"/>
  <c r="D25"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BZ24" i="53"/>
  <c r="BY24" i="53"/>
  <c r="DY24" i="53" s="1"/>
  <c r="BX24" i="53"/>
  <c r="DX24" i="53" s="1"/>
  <c r="BW24" i="53"/>
  <c r="BV24" i="53"/>
  <c r="BU24" i="53"/>
  <c r="BT24" i="53"/>
  <c r="ET24" i="53" s="1"/>
  <c r="BS24" i="53"/>
  <c r="BR24" i="53"/>
  <c r="BQ24" i="53"/>
  <c r="BP24" i="53"/>
  <c r="BO24" i="53"/>
  <c r="DO24" i="53" s="1"/>
  <c r="BN24" i="53"/>
  <c r="BM24" i="53"/>
  <c r="BL24" i="53"/>
  <c r="BK24" i="53"/>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BO23" i="53"/>
  <c r="BN23" i="53"/>
  <c r="BM23" i="53"/>
  <c r="BL23" i="53"/>
  <c r="BK23" i="53"/>
  <c r="BJ23" i="53"/>
  <c r="EJ23" i="53" s="1"/>
  <c r="BI23" i="53"/>
  <c r="BH23" i="53"/>
  <c r="BG23" i="53"/>
  <c r="DG23" i="53" s="1"/>
  <c r="D23" i="53"/>
  <c r="DE22" i="53"/>
  <c r="DD22" i="53"/>
  <c r="DC22" i="53"/>
  <c r="DB22" i="53"/>
  <c r="FB22" i="53" s="1"/>
  <c r="DA22" i="53"/>
  <c r="CZ22" i="53"/>
  <c r="CY22" i="53"/>
  <c r="CX22" i="53"/>
  <c r="CW22" i="53"/>
  <c r="CV22" i="53"/>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BY22" i="53"/>
  <c r="BX22" i="53"/>
  <c r="BW22" i="53"/>
  <c r="BV22" i="53"/>
  <c r="BU22" i="53"/>
  <c r="BT22" i="53"/>
  <c r="BS22" i="53"/>
  <c r="BR22" i="53"/>
  <c r="BQ22" i="53"/>
  <c r="BP22" i="53"/>
  <c r="BO22" i="53"/>
  <c r="EO22" i="53" s="1"/>
  <c r="BN22" i="53"/>
  <c r="BM22" i="53"/>
  <c r="DM22" i="53" s="1"/>
  <c r="BL22" i="53"/>
  <c r="BK22" i="53"/>
  <c r="EK22" i="53" s="1"/>
  <c r="BJ22" i="53"/>
  <c r="BI22" i="53"/>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EB19" i="53" s="1"/>
  <c r="CA19" i="53"/>
  <c r="FA19" i="53" s="1"/>
  <c r="BZ19" i="53"/>
  <c r="BY19" i="53"/>
  <c r="BX19" i="53"/>
  <c r="BW19" i="53"/>
  <c r="BV19" i="53"/>
  <c r="BU19" i="53"/>
  <c r="DU19" i="53" s="1"/>
  <c r="BT19" i="53"/>
  <c r="DT19" i="53" s="1"/>
  <c r="BS19" i="53"/>
  <c r="BR19" i="53"/>
  <c r="BQ19" i="53"/>
  <c r="BP19" i="53"/>
  <c r="BO19" i="53"/>
  <c r="BN19" i="53"/>
  <c r="BM19" i="53"/>
  <c r="BL19" i="53"/>
  <c r="DL19" i="53" s="1"/>
  <c r="BK19" i="53"/>
  <c r="EK19" i="53" s="1"/>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BX18" i="53"/>
  <c r="BW18" i="53"/>
  <c r="BV18" i="53"/>
  <c r="BU18" i="53"/>
  <c r="BT18" i="53"/>
  <c r="BS18" i="53"/>
  <c r="BR18" i="53"/>
  <c r="BQ18" i="53"/>
  <c r="BP18" i="53"/>
  <c r="BO18" i="53"/>
  <c r="BN18" i="53"/>
  <c r="EN18" i="53" s="1"/>
  <c r="BM18" i="53"/>
  <c r="BL18" i="53"/>
  <c r="BK18" i="53"/>
  <c r="BJ18" i="53"/>
  <c r="BI18" i="53"/>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BQ56" i="52"/>
  <c r="BP56" i="52"/>
  <c r="BO56" i="52"/>
  <c r="BN56" i="52"/>
  <c r="BM56" i="52"/>
  <c r="BL56" i="52"/>
  <c r="BK56" i="52"/>
  <c r="BJ56" i="52"/>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FE54" i="52" s="1"/>
  <c r="CD54" i="52"/>
  <c r="CC54" i="52"/>
  <c r="FC54" i="52" s="1"/>
  <c r="CB54" i="52"/>
  <c r="CA54" i="52"/>
  <c r="BZ54" i="52"/>
  <c r="BY54" i="52"/>
  <c r="BX54" i="52"/>
  <c r="EX54" i="52" s="1"/>
  <c r="BW54" i="52"/>
  <c r="DW54" i="52" s="1"/>
  <c r="BV54" i="52"/>
  <c r="BU54" i="52"/>
  <c r="EU54" i="52" s="1"/>
  <c r="BT54" i="52"/>
  <c r="BS54" i="52"/>
  <c r="BR54" i="52"/>
  <c r="BQ54" i="52"/>
  <c r="BP54" i="52"/>
  <c r="EP54" i="52" s="1"/>
  <c r="BO54" i="52"/>
  <c r="EO54" i="52" s="1"/>
  <c r="BN54" i="52"/>
  <c r="BM54" i="52"/>
  <c r="EM54" i="52" s="1"/>
  <c r="BL54" i="52"/>
  <c r="BK54" i="52"/>
  <c r="BJ54" i="52"/>
  <c r="BI54" i="52"/>
  <c r="BH54" i="52"/>
  <c r="EH54" i="52" s="1"/>
  <c r="BG54" i="52"/>
  <c r="D54" i="52"/>
  <c r="FE53" i="52"/>
  <c r="EP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EO53" i="52" s="1"/>
  <c r="BN53" i="52"/>
  <c r="BM53" i="52"/>
  <c r="BL53" i="52"/>
  <c r="BK53" i="52"/>
  <c r="BJ53" i="52"/>
  <c r="BI53" i="52"/>
  <c r="BH53" i="52"/>
  <c r="BG53" i="52"/>
  <c r="D53" i="52"/>
  <c r="FB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BX52" i="52"/>
  <c r="BW52" i="52"/>
  <c r="BV52" i="52"/>
  <c r="BU52" i="52"/>
  <c r="BT52" i="52"/>
  <c r="ET52" i="52" s="1"/>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BY51" i="52"/>
  <c r="BX51" i="52"/>
  <c r="BW51" i="52"/>
  <c r="BV51" i="52"/>
  <c r="BU51" i="52"/>
  <c r="BT51" i="52"/>
  <c r="BS51" i="52"/>
  <c r="BR51" i="52"/>
  <c r="BQ51" i="52"/>
  <c r="BP51" i="52"/>
  <c r="BO51" i="52"/>
  <c r="BN51" i="52"/>
  <c r="DN51" i="52" s="1"/>
  <c r="BM51" i="52"/>
  <c r="BL51" i="52"/>
  <c r="BK51" i="52"/>
  <c r="BJ51" i="52"/>
  <c r="BI51" i="52"/>
  <c r="BH51" i="52"/>
  <c r="BG51" i="52"/>
  <c r="D51" i="52"/>
  <c r="DE50" i="52"/>
  <c r="DD50" i="52"/>
  <c r="DC50" i="52"/>
  <c r="DB50" i="52"/>
  <c r="DA50" i="52"/>
  <c r="CZ50" i="52"/>
  <c r="CY50" i="52"/>
  <c r="CX50" i="52"/>
  <c r="CW50" i="52"/>
  <c r="CV50" i="52"/>
  <c r="CU50" i="52"/>
  <c r="CT50" i="52"/>
  <c r="CS50" i="52"/>
  <c r="CR50" i="52"/>
  <c r="CQ50" i="52"/>
  <c r="CP50" i="52"/>
  <c r="CO50" i="52"/>
  <c r="CN50" i="52"/>
  <c r="CM50" i="52"/>
  <c r="CL50" i="52"/>
  <c r="CK50" i="52"/>
  <c r="CJ50" i="52"/>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FC49" i="52" s="1"/>
  <c r="CB49" i="52"/>
  <c r="CA49" i="52"/>
  <c r="BZ49" i="52"/>
  <c r="BY49" i="52"/>
  <c r="BX49" i="52"/>
  <c r="BW49" i="52"/>
  <c r="BV49" i="52"/>
  <c r="BU49" i="52"/>
  <c r="EU49" i="52" s="1"/>
  <c r="BT49" i="52"/>
  <c r="ET49" i="52" s="1"/>
  <c r="BS49" i="52"/>
  <c r="BR49" i="52"/>
  <c r="BQ49" i="52"/>
  <c r="BP49" i="52"/>
  <c r="BO49" i="52"/>
  <c r="BN49" i="52"/>
  <c r="BM49" i="52"/>
  <c r="EM49" i="52" s="1"/>
  <c r="BL49" i="52"/>
  <c r="DL49" i="52" s="1"/>
  <c r="BK49" i="52"/>
  <c r="BJ49" i="52"/>
  <c r="BI49" i="52"/>
  <c r="BH49" i="52"/>
  <c r="BG49" i="52"/>
  <c r="D49" i="52"/>
  <c r="DE48" i="52"/>
  <c r="DD48" i="52"/>
  <c r="DC48" i="52"/>
  <c r="FC48" i="52" s="1"/>
  <c r="DB48" i="52"/>
  <c r="DA48" i="52"/>
  <c r="CZ48" i="52"/>
  <c r="CY48" i="52"/>
  <c r="CX48" i="52"/>
  <c r="EX48" i="52" s="1"/>
  <c r="CW48" i="52"/>
  <c r="CV48" i="52"/>
  <c r="CU48" i="52"/>
  <c r="DU48" i="52" s="1"/>
  <c r="CT48" i="52"/>
  <c r="CS48" i="52"/>
  <c r="CR48" i="52"/>
  <c r="CQ48" i="52"/>
  <c r="CP48" i="52"/>
  <c r="CO48" i="52"/>
  <c r="CN48" i="52"/>
  <c r="CM48" i="52"/>
  <c r="CL48" i="52"/>
  <c r="CK48" i="52"/>
  <c r="CJ48" i="52"/>
  <c r="CI48" i="52"/>
  <c r="CH48" i="52"/>
  <c r="CG48" i="52"/>
  <c r="CE48" i="52"/>
  <c r="CD48" i="52"/>
  <c r="CC48" i="52"/>
  <c r="CB48" i="52"/>
  <c r="CA48" i="52"/>
  <c r="BZ48" i="52"/>
  <c r="EZ48" i="52" s="1"/>
  <c r="BY48" i="52"/>
  <c r="BX48" i="52"/>
  <c r="BW48" i="52"/>
  <c r="BV48" i="52"/>
  <c r="BU48" i="52"/>
  <c r="BT48" i="52"/>
  <c r="BS48" i="52"/>
  <c r="BR48" i="52"/>
  <c r="ER48" i="52" s="1"/>
  <c r="BQ48" i="52"/>
  <c r="EQ48" i="52" s="1"/>
  <c r="BP48" i="52"/>
  <c r="BO48" i="52"/>
  <c r="BN48" i="52"/>
  <c r="BM48" i="52"/>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FE47" i="52" s="1"/>
  <c r="CD47" i="52"/>
  <c r="FD47" i="52" s="1"/>
  <c r="CC47" i="52"/>
  <c r="CB47" i="52"/>
  <c r="CA47" i="52"/>
  <c r="FA47" i="52" s="1"/>
  <c r="BZ47" i="52"/>
  <c r="BY47" i="52"/>
  <c r="BX47" i="52"/>
  <c r="BW47" i="52"/>
  <c r="EW47" i="52" s="1"/>
  <c r="BV47" i="52"/>
  <c r="EV47" i="52" s="1"/>
  <c r="BU47" i="52"/>
  <c r="BT47" i="52"/>
  <c r="BS47" i="52"/>
  <c r="ES47" i="52" s="1"/>
  <c r="BR47" i="52"/>
  <c r="ER47" i="52" s="1"/>
  <c r="BQ47" i="52"/>
  <c r="BP47" i="52"/>
  <c r="BO47" i="52"/>
  <c r="EO47" i="52" s="1"/>
  <c r="BN47" i="52"/>
  <c r="EN47" i="52" s="1"/>
  <c r="BM47" i="52"/>
  <c r="BL47" i="52"/>
  <c r="BK47" i="52"/>
  <c r="EK47" i="52" s="1"/>
  <c r="BJ47" i="52"/>
  <c r="DJ47" i="52" s="1"/>
  <c r="BI47" i="52"/>
  <c r="BH47" i="52"/>
  <c r="BG47" i="52"/>
  <c r="EG47" i="52" s="1"/>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DE45" i="52"/>
  <c r="DD45" i="52"/>
  <c r="DC45" i="52"/>
  <c r="DB45" i="52"/>
  <c r="DA45" i="52"/>
  <c r="CZ45" i="52"/>
  <c r="CY45" i="52"/>
  <c r="DY45" i="52" s="1"/>
  <c r="CX45" i="52"/>
  <c r="CW45" i="52"/>
  <c r="CV45" i="52"/>
  <c r="CU45" i="52"/>
  <c r="CT45" i="52"/>
  <c r="CS45" i="52"/>
  <c r="CR45" i="52"/>
  <c r="CQ45" i="52"/>
  <c r="DQ45" i="52" s="1"/>
  <c r="CP45" i="52"/>
  <c r="CO45" i="52"/>
  <c r="CN45" i="52"/>
  <c r="CM45" i="52"/>
  <c r="CL45" i="52"/>
  <c r="CK45" i="52"/>
  <c r="CJ45" i="52"/>
  <c r="CI45" i="52"/>
  <c r="DI45" i="52" s="1"/>
  <c r="CH45" i="52"/>
  <c r="CG45" i="52"/>
  <c r="CE45" i="52"/>
  <c r="CD45" i="52"/>
  <c r="FD45" i="52" s="1"/>
  <c r="CC45" i="52"/>
  <c r="CB45" i="52"/>
  <c r="CA45" i="52"/>
  <c r="BZ45" i="52"/>
  <c r="BY45" i="52"/>
  <c r="BX45" i="52"/>
  <c r="DX45" i="52" s="1"/>
  <c r="BW45" i="52"/>
  <c r="BV45" i="52"/>
  <c r="EV45" i="52" s="1"/>
  <c r="BU45" i="52"/>
  <c r="BT45" i="52"/>
  <c r="BS45" i="52"/>
  <c r="BR45" i="52"/>
  <c r="BQ45" i="52"/>
  <c r="BP45" i="52"/>
  <c r="DP45" i="52" s="1"/>
  <c r="BO45" i="52"/>
  <c r="BN45" i="52"/>
  <c r="EN45" i="52" s="1"/>
  <c r="BM45" i="52"/>
  <c r="BL45" i="52"/>
  <c r="BK45" i="52"/>
  <c r="BJ45" i="52"/>
  <c r="BI45" i="52"/>
  <c r="BH45" i="52"/>
  <c r="DH45" i="52" s="1"/>
  <c r="BG45" i="52"/>
  <c r="D45" i="52"/>
  <c r="DE44" i="52"/>
  <c r="DD44" i="52"/>
  <c r="DC44" i="52"/>
  <c r="DB44" i="52"/>
  <c r="FB44" i="52" s="1"/>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FD44" i="52" s="1"/>
  <c r="CC44" i="52"/>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J43" i="52"/>
  <c r="DE43" i="52"/>
  <c r="DD43" i="52"/>
  <c r="DC43" i="52"/>
  <c r="DB43" i="52"/>
  <c r="DA43" i="52"/>
  <c r="CZ43" i="52"/>
  <c r="EZ43" i="52" s="1"/>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EY43" i="52" s="1"/>
  <c r="BX43" i="52"/>
  <c r="EX43" i="52" s="1"/>
  <c r="BW43" i="52"/>
  <c r="EW43" i="52" s="1"/>
  <c r="BV43" i="52"/>
  <c r="BU43" i="52"/>
  <c r="BT43" i="52"/>
  <c r="BS43" i="52"/>
  <c r="BR43" i="52"/>
  <c r="BQ43" i="52"/>
  <c r="BP43" i="52"/>
  <c r="EP43" i="52" s="1"/>
  <c r="BO43" i="52"/>
  <c r="EO43" i="52" s="1"/>
  <c r="BN43" i="52"/>
  <c r="BM43" i="52"/>
  <c r="BL43" i="52"/>
  <c r="BK43" i="52"/>
  <c r="BJ43" i="52"/>
  <c r="BI43" i="52"/>
  <c r="BH43" i="52"/>
  <c r="EH43" i="52" s="1"/>
  <c r="BG43" i="52"/>
  <c r="EG43" i="52" s="1"/>
  <c r="D43" i="52"/>
  <c r="FE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FB42" i="52" s="1"/>
  <c r="CA42" i="52"/>
  <c r="BZ42" i="52"/>
  <c r="BY42" i="52"/>
  <c r="BX42" i="52"/>
  <c r="BW42" i="52"/>
  <c r="BV42" i="52"/>
  <c r="DV42" i="52" s="1"/>
  <c r="BU42" i="52"/>
  <c r="BT42" i="52"/>
  <c r="ET42" i="52" s="1"/>
  <c r="BS42" i="52"/>
  <c r="BR42" i="52"/>
  <c r="ER42" i="52" s="1"/>
  <c r="BQ42" i="52"/>
  <c r="BP42" i="52"/>
  <c r="BO42" i="52"/>
  <c r="BN42" i="52"/>
  <c r="BM42" i="52"/>
  <c r="BL42" i="52"/>
  <c r="EL42" i="52" s="1"/>
  <c r="BK42" i="52"/>
  <c r="BJ42" i="52"/>
  <c r="BI42" i="52"/>
  <c r="BH42" i="52"/>
  <c r="BG42" i="52"/>
  <c r="D42" i="52"/>
  <c r="ES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CD41" i="52"/>
  <c r="CC41" i="52"/>
  <c r="FC41" i="52" s="1"/>
  <c r="CB41" i="52"/>
  <c r="FB41" i="52" s="1"/>
  <c r="CA41" i="52"/>
  <c r="BZ41" i="52"/>
  <c r="BY41" i="52"/>
  <c r="BX41" i="52"/>
  <c r="BW41" i="52"/>
  <c r="BV41" i="52"/>
  <c r="BU41" i="52"/>
  <c r="EU41" i="52" s="1"/>
  <c r="BT41" i="52"/>
  <c r="DT41" i="52" s="1"/>
  <c r="BS41" i="52"/>
  <c r="DS41" i="52" s="1"/>
  <c r="BR41" i="52"/>
  <c r="BQ41" i="52"/>
  <c r="BP41" i="52"/>
  <c r="BO41" i="52"/>
  <c r="BN41" i="52"/>
  <c r="BM41" i="52"/>
  <c r="EM41" i="52" s="1"/>
  <c r="BL41" i="52"/>
  <c r="BK41" i="52"/>
  <c r="BJ41" i="52"/>
  <c r="BI41" i="52"/>
  <c r="BH41" i="52"/>
  <c r="BG41" i="52"/>
  <c r="D41" i="52"/>
  <c r="EM40" i="52"/>
  <c r="EL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BW40" i="52"/>
  <c r="BV40" i="52"/>
  <c r="BU40" i="52"/>
  <c r="BT40" i="52"/>
  <c r="BS40" i="52"/>
  <c r="ES40" i="52" s="1"/>
  <c r="BR40" i="52"/>
  <c r="ER40" i="52" s="1"/>
  <c r="BQ40" i="52"/>
  <c r="BP40" i="52"/>
  <c r="BO40" i="52"/>
  <c r="BN40" i="52"/>
  <c r="BM40" i="52"/>
  <c r="DM40" i="52" s="1"/>
  <c r="BL40" i="52"/>
  <c r="BK40" i="52"/>
  <c r="EK40" i="52" s="1"/>
  <c r="BJ40" i="52"/>
  <c r="EJ40" i="52" s="1"/>
  <c r="BI40" i="52"/>
  <c r="BH40" i="52"/>
  <c r="BG40" i="52"/>
  <c r="D40" i="52"/>
  <c r="DZ39" i="52"/>
  <c r="DE39" i="52"/>
  <c r="DD39" i="52"/>
  <c r="DC39" i="52"/>
  <c r="DB39" i="52"/>
  <c r="DA39" i="52"/>
  <c r="CZ39" i="52"/>
  <c r="CY39" i="52"/>
  <c r="CX39" i="52"/>
  <c r="CW39" i="52"/>
  <c r="CV39" i="52"/>
  <c r="CU39" i="52"/>
  <c r="EU39" i="52" s="1"/>
  <c r="CT39" i="52"/>
  <c r="CS39" i="52"/>
  <c r="CR39" i="52"/>
  <c r="CQ39" i="52"/>
  <c r="CP39" i="52"/>
  <c r="CO39" i="52"/>
  <c r="CN39" i="52"/>
  <c r="CM39" i="52"/>
  <c r="CL39" i="52"/>
  <c r="CK39" i="52"/>
  <c r="CJ39" i="52"/>
  <c r="CI39" i="52"/>
  <c r="CH39" i="52"/>
  <c r="CG39" i="52"/>
  <c r="CE39" i="52"/>
  <c r="CD39" i="52"/>
  <c r="CC39" i="52"/>
  <c r="CB39" i="52"/>
  <c r="FB39" i="52" s="1"/>
  <c r="CA39" i="52"/>
  <c r="BZ39" i="52"/>
  <c r="EZ39" i="52" s="1"/>
  <c r="BY39" i="52"/>
  <c r="EY39" i="52" s="1"/>
  <c r="BX39" i="52"/>
  <c r="BW39" i="52"/>
  <c r="BV39" i="52"/>
  <c r="BU39" i="52"/>
  <c r="BT39" i="52"/>
  <c r="ET39" i="52" s="1"/>
  <c r="BS39" i="52"/>
  <c r="BR39" i="52"/>
  <c r="DR39" i="52" s="1"/>
  <c r="BQ39" i="52"/>
  <c r="BP39" i="52"/>
  <c r="BO39" i="52"/>
  <c r="BN39" i="52"/>
  <c r="BM39" i="52"/>
  <c r="BL39" i="52"/>
  <c r="EL39" i="52" s="1"/>
  <c r="BK39" i="52"/>
  <c r="BJ39" i="52"/>
  <c r="DJ39" i="52" s="1"/>
  <c r="BI39" i="52"/>
  <c r="EI39" i="52" s="1"/>
  <c r="BH39" i="52"/>
  <c r="BG39" i="52"/>
  <c r="D39" i="52"/>
  <c r="DE38" i="52"/>
  <c r="DD38" i="52"/>
  <c r="DC38" i="52"/>
  <c r="DB38" i="52"/>
  <c r="DA38" i="52"/>
  <c r="CZ38" i="52"/>
  <c r="CY38" i="52"/>
  <c r="CX38" i="52"/>
  <c r="CW38" i="52"/>
  <c r="DW38" i="52" s="1"/>
  <c r="CV38" i="52"/>
  <c r="CU38" i="52"/>
  <c r="CT38" i="52"/>
  <c r="CS38" i="52"/>
  <c r="CR38" i="52"/>
  <c r="CQ38" i="52"/>
  <c r="CP38" i="52"/>
  <c r="CO38" i="52"/>
  <c r="DO38" i="52" s="1"/>
  <c r="CN38" i="52"/>
  <c r="CM38" i="52"/>
  <c r="CL38" i="52"/>
  <c r="CK38" i="52"/>
  <c r="CJ38" i="52"/>
  <c r="CI38" i="52"/>
  <c r="CH38" i="52"/>
  <c r="CG38" i="52"/>
  <c r="CE38" i="52"/>
  <c r="CD38" i="52"/>
  <c r="CC38" i="52"/>
  <c r="FC38" i="52" s="1"/>
  <c r="CB38" i="52"/>
  <c r="CA38" i="52"/>
  <c r="BZ38" i="52"/>
  <c r="BY38" i="52"/>
  <c r="BX38" i="52"/>
  <c r="BW38" i="52"/>
  <c r="BV38" i="52"/>
  <c r="BU38" i="52"/>
  <c r="EU38" i="52" s="1"/>
  <c r="BT38" i="52"/>
  <c r="BS38" i="52"/>
  <c r="ES38" i="52" s="1"/>
  <c r="BR38" i="52"/>
  <c r="ER38" i="52" s="1"/>
  <c r="BQ38" i="52"/>
  <c r="BP38" i="52"/>
  <c r="BO38" i="52"/>
  <c r="EO38" i="52" s="1"/>
  <c r="BN38" i="52"/>
  <c r="EN38" i="52" s="1"/>
  <c r="BM38" i="52"/>
  <c r="EM38" i="52" s="1"/>
  <c r="BL38" i="52"/>
  <c r="BK38" i="52"/>
  <c r="BJ38" i="52"/>
  <c r="EJ38" i="52" s="1"/>
  <c r="BI38" i="52"/>
  <c r="BH38" i="52"/>
  <c r="BG38" i="52"/>
  <c r="D38" i="52"/>
  <c r="EP37"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EE37" i="52" s="1"/>
  <c r="CD37" i="52"/>
  <c r="CC37" i="52"/>
  <c r="CB37" i="52"/>
  <c r="CA37" i="52"/>
  <c r="BZ37" i="52"/>
  <c r="BY37" i="52"/>
  <c r="BX37" i="52"/>
  <c r="BW37" i="52"/>
  <c r="DW37" i="52" s="1"/>
  <c r="BV37" i="52"/>
  <c r="BU37" i="52"/>
  <c r="BT37" i="52"/>
  <c r="BS37" i="52"/>
  <c r="BR37" i="52"/>
  <c r="BQ37" i="52"/>
  <c r="BP37" i="52"/>
  <c r="DP37" i="52" s="1"/>
  <c r="BO37" i="52"/>
  <c r="BN37" i="52"/>
  <c r="BM37" i="52"/>
  <c r="BL37" i="52"/>
  <c r="BK37" i="52"/>
  <c r="BJ37" i="52"/>
  <c r="BI37" i="52"/>
  <c r="BH37" i="52"/>
  <c r="BG37" i="52"/>
  <c r="DG37" i="52" s="1"/>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EC36" i="52" s="1"/>
  <c r="CB36" i="52"/>
  <c r="CA36" i="52"/>
  <c r="BZ36" i="52"/>
  <c r="EZ36" i="52" s="1"/>
  <c r="BY36" i="52"/>
  <c r="BX36" i="52"/>
  <c r="BW36" i="52"/>
  <c r="BV36" i="52"/>
  <c r="BU36" i="52"/>
  <c r="BT36" i="52"/>
  <c r="BS36" i="52"/>
  <c r="BR36" i="52"/>
  <c r="ER36" i="52" s="1"/>
  <c r="BQ36" i="52"/>
  <c r="BP36" i="52"/>
  <c r="BO36" i="52"/>
  <c r="BN36" i="52"/>
  <c r="BM36" i="52"/>
  <c r="BL36" i="52"/>
  <c r="BK36" i="52"/>
  <c r="BJ36" i="52"/>
  <c r="EJ36" i="52" s="1"/>
  <c r="BI36" i="52"/>
  <c r="BH36" i="52"/>
  <c r="BG36" i="52"/>
  <c r="D36" i="52"/>
  <c r="DE35" i="52"/>
  <c r="DD35" i="52"/>
  <c r="DC35" i="52"/>
  <c r="DB35" i="52"/>
  <c r="DA35" i="52"/>
  <c r="EA35" i="52" s="1"/>
  <c r="CZ35" i="52"/>
  <c r="CY35" i="52"/>
  <c r="CX35" i="52"/>
  <c r="CW35" i="52"/>
  <c r="CV35" i="52"/>
  <c r="CU35" i="52"/>
  <c r="CT35" i="52"/>
  <c r="CS35" i="52"/>
  <c r="DS35" i="52" s="1"/>
  <c r="CR35" i="52"/>
  <c r="CQ35" i="52"/>
  <c r="CP35" i="52"/>
  <c r="CO35" i="52"/>
  <c r="CN35" i="52"/>
  <c r="CM35" i="52"/>
  <c r="CL35" i="52"/>
  <c r="CK35" i="52"/>
  <c r="DK35" i="52" s="1"/>
  <c r="CJ35" i="52"/>
  <c r="CI35" i="52"/>
  <c r="CH35" i="52"/>
  <c r="CG35" i="52"/>
  <c r="CE35" i="52"/>
  <c r="CD35" i="52"/>
  <c r="CC35" i="52"/>
  <c r="CB35" i="52"/>
  <c r="FB35" i="52" s="1"/>
  <c r="CA35" i="52"/>
  <c r="BZ35" i="52"/>
  <c r="BY35" i="52"/>
  <c r="EY35" i="52" s="1"/>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CC34" i="52"/>
  <c r="CB34" i="52"/>
  <c r="CA34" i="52"/>
  <c r="BZ34" i="52"/>
  <c r="BY34" i="52"/>
  <c r="BX34" i="52"/>
  <c r="EX34" i="52" s="1"/>
  <c r="BW34" i="52"/>
  <c r="DW34" i="52" s="1"/>
  <c r="BV34" i="52"/>
  <c r="BU34" i="52"/>
  <c r="BT34" i="52"/>
  <c r="BS34" i="52"/>
  <c r="BR34" i="52"/>
  <c r="BQ34" i="52"/>
  <c r="BP34" i="52"/>
  <c r="EP34" i="52" s="1"/>
  <c r="BO34" i="52"/>
  <c r="DO34" i="52" s="1"/>
  <c r="BN34" i="52"/>
  <c r="BM34" i="52"/>
  <c r="BL34" i="52"/>
  <c r="BK34" i="52"/>
  <c r="BJ34" i="52"/>
  <c r="BI34" i="52"/>
  <c r="BH34" i="52"/>
  <c r="EH34" i="52" s="1"/>
  <c r="BG34" i="52"/>
  <c r="D34"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FB33" i="52" s="1"/>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DW30" i="52"/>
  <c r="DE30" i="52"/>
  <c r="DD30" i="52"/>
  <c r="DC30" i="52"/>
  <c r="DB30" i="52"/>
  <c r="DA30" i="52"/>
  <c r="CZ30" i="52"/>
  <c r="CY30" i="52"/>
  <c r="CX30" i="52"/>
  <c r="CW30" i="52"/>
  <c r="CV30" i="52"/>
  <c r="CU30" i="52"/>
  <c r="CT30" i="52"/>
  <c r="CS30" i="52"/>
  <c r="CR30" i="52"/>
  <c r="CQ30" i="52"/>
  <c r="CP30" i="52"/>
  <c r="CO30" i="52"/>
  <c r="CN30" i="52"/>
  <c r="EN30" i="52" s="1"/>
  <c r="CM30" i="52"/>
  <c r="CL30" i="52"/>
  <c r="CK30" i="52"/>
  <c r="CJ30" i="52"/>
  <c r="CI30" i="52"/>
  <c r="CH30" i="52"/>
  <c r="CG30" i="52"/>
  <c r="DG30" i="52" s="1"/>
  <c r="CE30" i="52"/>
  <c r="CD30" i="52"/>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DE29" i="52"/>
  <c r="DD29" i="52"/>
  <c r="DC29" i="52"/>
  <c r="DB29" i="52"/>
  <c r="DA29" i="52"/>
  <c r="CZ29" i="52"/>
  <c r="CY29" i="52"/>
  <c r="CX29" i="52"/>
  <c r="CW29" i="52"/>
  <c r="CV29" i="52"/>
  <c r="CU29" i="52"/>
  <c r="CT29" i="52"/>
  <c r="CS29" i="52"/>
  <c r="CR29" i="52"/>
  <c r="CQ29" i="52"/>
  <c r="CP29" i="52"/>
  <c r="CO29" i="52"/>
  <c r="EO29" i="52" s="1"/>
  <c r="CN29" i="52"/>
  <c r="CM29" i="52"/>
  <c r="CL29" i="52"/>
  <c r="EL29" i="52" s="1"/>
  <c r="CK29" i="52"/>
  <c r="CJ29" i="52"/>
  <c r="CI29" i="52"/>
  <c r="CH29" i="52"/>
  <c r="CG29" i="52"/>
  <c r="EG29" i="52" s="1"/>
  <c r="CE29" i="52"/>
  <c r="CD29" i="52"/>
  <c r="CC29" i="52"/>
  <c r="FC29" i="52" s="1"/>
  <c r="CB29" i="52"/>
  <c r="CA29" i="52"/>
  <c r="EA29" i="52" s="1"/>
  <c r="BZ29" i="52"/>
  <c r="BY29" i="52"/>
  <c r="BX29" i="52"/>
  <c r="EX29" i="52" s="1"/>
  <c r="BW29" i="52"/>
  <c r="EW29" i="52" s="1"/>
  <c r="BV29" i="52"/>
  <c r="BU29" i="52"/>
  <c r="EU29" i="52" s="1"/>
  <c r="BT29" i="52"/>
  <c r="BS29" i="52"/>
  <c r="BR29" i="52"/>
  <c r="BQ29" i="52"/>
  <c r="BP29" i="52"/>
  <c r="BO29" i="52"/>
  <c r="BN29" i="52"/>
  <c r="BM29" i="52"/>
  <c r="EM29" i="52" s="1"/>
  <c r="BL29" i="52"/>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FD28" i="52" s="1"/>
  <c r="CC28" i="52"/>
  <c r="EC28" i="52" s="1"/>
  <c r="CB28" i="52"/>
  <c r="CA28" i="52"/>
  <c r="BZ28" i="52"/>
  <c r="EZ28" i="52" s="1"/>
  <c r="BY28" i="52"/>
  <c r="DY28" i="52" s="1"/>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DE27" i="52"/>
  <c r="DD27" i="52"/>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FE27" i="52" s="1"/>
  <c r="CD27" i="52"/>
  <c r="CC27" i="52"/>
  <c r="CB27" i="52"/>
  <c r="CA27" i="52"/>
  <c r="BZ27" i="52"/>
  <c r="DZ27" i="52" s="1"/>
  <c r="BY27" i="52"/>
  <c r="BX27" i="52"/>
  <c r="BW27" i="52"/>
  <c r="EW27" i="52" s="1"/>
  <c r="BV27" i="52"/>
  <c r="BU27" i="52"/>
  <c r="BT27" i="52"/>
  <c r="BS27" i="52"/>
  <c r="BR27" i="52"/>
  <c r="BQ27" i="52"/>
  <c r="BP27" i="52"/>
  <c r="BO27" i="52"/>
  <c r="EO27" i="52" s="1"/>
  <c r="BN27" i="52"/>
  <c r="EN27" i="52" s="1"/>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BX26" i="52"/>
  <c r="BW26" i="52"/>
  <c r="BV26" i="52"/>
  <c r="BU26" i="52"/>
  <c r="BT26" i="52"/>
  <c r="BS26" i="52"/>
  <c r="BR26" i="52"/>
  <c r="BQ26" i="52"/>
  <c r="BP26" i="52"/>
  <c r="BO26" i="52"/>
  <c r="BN26" i="52"/>
  <c r="BM26" i="52"/>
  <c r="BL26" i="52"/>
  <c r="BK26" i="52"/>
  <c r="DK26" i="52" s="1"/>
  <c r="BJ26" i="52"/>
  <c r="BI26" i="52"/>
  <c r="BH26" i="52"/>
  <c r="BG26" i="52"/>
  <c r="D26" i="52"/>
  <c r="EK25" i="52"/>
  <c r="DE25" i="52"/>
  <c r="DD25" i="52"/>
  <c r="DC25" i="52"/>
  <c r="DB25" i="52"/>
  <c r="DA25" i="52"/>
  <c r="CZ25" i="52"/>
  <c r="CY25" i="52"/>
  <c r="CX25" i="52"/>
  <c r="CW25" i="52"/>
  <c r="CV25" i="52"/>
  <c r="CU25" i="52"/>
  <c r="CT25" i="52"/>
  <c r="CS25" i="52"/>
  <c r="CR25" i="52"/>
  <c r="CQ25" i="52"/>
  <c r="CP25" i="52"/>
  <c r="CO25" i="52"/>
  <c r="CN25" i="52"/>
  <c r="CM25" i="52"/>
  <c r="CL25" i="52"/>
  <c r="CK25" i="52"/>
  <c r="CJ25" i="52"/>
  <c r="CI25" i="52"/>
  <c r="CH25" i="52"/>
  <c r="DH25" i="52" s="1"/>
  <c r="CG25" i="52"/>
  <c r="CE25" i="52"/>
  <c r="CD25" i="52"/>
  <c r="CC25" i="52"/>
  <c r="CB25" i="52"/>
  <c r="CA25" i="52"/>
  <c r="FA25" i="52" s="1"/>
  <c r="BZ25" i="52"/>
  <c r="EZ25" i="52" s="1"/>
  <c r="BY25" i="52"/>
  <c r="BX25" i="52"/>
  <c r="BW25" i="52"/>
  <c r="DW25" i="52" s="1"/>
  <c r="BV25" i="52"/>
  <c r="BU25" i="52"/>
  <c r="BT25" i="52"/>
  <c r="BS25" i="52"/>
  <c r="BR25" i="52"/>
  <c r="ER25" i="52" s="1"/>
  <c r="BQ25" i="52"/>
  <c r="BP25" i="52"/>
  <c r="BO25" i="52"/>
  <c r="BN25" i="52"/>
  <c r="BM25" i="52"/>
  <c r="BL25" i="52"/>
  <c r="BK25" i="52"/>
  <c r="BJ25" i="52"/>
  <c r="EJ25" i="52" s="1"/>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EG22" i="52" s="1"/>
  <c r="CE22" i="52"/>
  <c r="CD22" i="52"/>
  <c r="CC22" i="52"/>
  <c r="CB22" i="52"/>
  <c r="CA22" i="52"/>
  <c r="BZ22" i="52"/>
  <c r="EZ22" i="52" s="1"/>
  <c r="BY22" i="52"/>
  <c r="BX22" i="52"/>
  <c r="BW22" i="52"/>
  <c r="BV22" i="52"/>
  <c r="BU22" i="52"/>
  <c r="BT22" i="52"/>
  <c r="BS22" i="52"/>
  <c r="BR22" i="52"/>
  <c r="BQ22" i="52"/>
  <c r="BP22" i="52"/>
  <c r="BO22" i="52"/>
  <c r="BN22" i="52"/>
  <c r="BM22" i="52"/>
  <c r="BL22" i="52"/>
  <c r="BK22" i="52"/>
  <c r="BJ22" i="52"/>
  <c r="BI22" i="52"/>
  <c r="BH22" i="52"/>
  <c r="BG22" i="52"/>
  <c r="D22" i="52"/>
  <c r="EG21" i="52"/>
  <c r="DE21" i="52"/>
  <c r="DD21" i="52"/>
  <c r="DC21" i="52"/>
  <c r="DB21" i="52"/>
  <c r="DA21" i="52"/>
  <c r="CZ21" i="52"/>
  <c r="CY21" i="52"/>
  <c r="CX21" i="52"/>
  <c r="CW21" i="52"/>
  <c r="CV21" i="52"/>
  <c r="CU21" i="52"/>
  <c r="CT21" i="52"/>
  <c r="CS21" i="52"/>
  <c r="CR21" i="52"/>
  <c r="CQ21" i="52"/>
  <c r="CP21" i="52"/>
  <c r="DP21" i="52" s="1"/>
  <c r="CO21" i="52"/>
  <c r="CN21" i="52"/>
  <c r="CM21" i="52"/>
  <c r="CL21" i="52"/>
  <c r="CK21" i="52"/>
  <c r="CJ21" i="52"/>
  <c r="CI21" i="52"/>
  <c r="CH21" i="52"/>
  <c r="DH21" i="52" s="1"/>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CB18" i="52"/>
  <c r="EB18" i="52" s="1"/>
  <c r="CA18" i="52"/>
  <c r="BZ18" i="52"/>
  <c r="BY18" i="52"/>
  <c r="BX18" i="52"/>
  <c r="BW18" i="52"/>
  <c r="BV18" i="52"/>
  <c r="BU18" i="52"/>
  <c r="BT18" i="52"/>
  <c r="DT18" i="52" s="1"/>
  <c r="BS18" i="52"/>
  <c r="BR18" i="52"/>
  <c r="BQ18" i="52"/>
  <c r="BP18" i="52"/>
  <c r="BO18" i="52"/>
  <c r="BN18" i="52"/>
  <c r="BM18" i="52"/>
  <c r="BL18" i="52"/>
  <c r="EL18" i="52" s="1"/>
  <c r="BK18" i="52"/>
  <c r="BJ18" i="52"/>
  <c r="BI18" i="52"/>
  <c r="BH18" i="52"/>
  <c r="BG18" i="52"/>
  <c r="D18" i="52"/>
  <c r="ED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BZ17" i="52"/>
  <c r="BY17" i="52"/>
  <c r="BX17" i="52"/>
  <c r="BW17" i="52"/>
  <c r="BV17" i="52"/>
  <c r="BU17" i="52"/>
  <c r="DU17" i="52" s="1"/>
  <c r="BT17" i="52"/>
  <c r="DT17" i="52" s="1"/>
  <c r="BS17" i="52"/>
  <c r="BR17" i="52"/>
  <c r="ER17" i="52" s="1"/>
  <c r="BQ17" i="52"/>
  <c r="BP17" i="52"/>
  <c r="BO17" i="52"/>
  <c r="BN17" i="52"/>
  <c r="BM17" i="52"/>
  <c r="BL17" i="52"/>
  <c r="BK17" i="52"/>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EM56" i="51"/>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EC56" i="51" s="1"/>
  <c r="CB56" i="51"/>
  <c r="CA56" i="51"/>
  <c r="BZ56" i="51"/>
  <c r="EZ56" i="51" s="1"/>
  <c r="BY56" i="51"/>
  <c r="BX56" i="51"/>
  <c r="BW56" i="51"/>
  <c r="BV56" i="51"/>
  <c r="BU56" i="51"/>
  <c r="BT56" i="51"/>
  <c r="BS56" i="51"/>
  <c r="BR56" i="51"/>
  <c r="ER56" i="51" s="1"/>
  <c r="BQ56" i="51"/>
  <c r="EQ56" i="51" s="1"/>
  <c r="BP56" i="51"/>
  <c r="BO56" i="51"/>
  <c r="BN56" i="51"/>
  <c r="BM56" i="51"/>
  <c r="DM56" i="51" s="1"/>
  <c r="BL56" i="51"/>
  <c r="BK56" i="51"/>
  <c r="BJ56" i="51"/>
  <c r="EJ56" i="51" s="1"/>
  <c r="BI56" i="51"/>
  <c r="BH56" i="51"/>
  <c r="BG56" i="51"/>
  <c r="D56" i="51"/>
  <c r="DJ55" i="51"/>
  <c r="DE55" i="51"/>
  <c r="DD55" i="51"/>
  <c r="DC55" i="51"/>
  <c r="FC55" i="51" s="1"/>
  <c r="DB55" i="51"/>
  <c r="DA55" i="51"/>
  <c r="CZ55" i="51"/>
  <c r="CY55" i="51"/>
  <c r="CX55" i="51"/>
  <c r="CW55" i="51"/>
  <c r="CV55" i="51"/>
  <c r="DV55" i="51" s="1"/>
  <c r="CU55" i="51"/>
  <c r="CT55" i="51"/>
  <c r="CS55" i="51"/>
  <c r="CR55" i="51"/>
  <c r="CQ55" i="51"/>
  <c r="CP55" i="51"/>
  <c r="CO55" i="51"/>
  <c r="CN55" i="51"/>
  <c r="CM55" i="51"/>
  <c r="CL55" i="51"/>
  <c r="CK55" i="51"/>
  <c r="CJ55" i="51"/>
  <c r="CI55" i="51"/>
  <c r="CH55" i="51"/>
  <c r="CG55" i="51"/>
  <c r="CE55" i="51"/>
  <c r="FE55" i="51" s="1"/>
  <c r="CD55" i="51"/>
  <c r="CC55" i="51"/>
  <c r="CB55" i="51"/>
  <c r="CA55" i="51"/>
  <c r="BZ55" i="51"/>
  <c r="EZ55" i="51" s="1"/>
  <c r="BY55" i="51"/>
  <c r="DY55" i="51" s="1"/>
  <c r="BX55" i="51"/>
  <c r="BW55" i="51"/>
  <c r="EW55" i="51" s="1"/>
  <c r="BV55" i="51"/>
  <c r="BU55" i="51"/>
  <c r="BT55" i="51"/>
  <c r="BS55" i="51"/>
  <c r="BR55" i="51"/>
  <c r="BQ55" i="51"/>
  <c r="BP55" i="51"/>
  <c r="BO55" i="51"/>
  <c r="EO55" i="51" s="1"/>
  <c r="BN55" i="51"/>
  <c r="BM55" i="51"/>
  <c r="BL55" i="51"/>
  <c r="BK55" i="51"/>
  <c r="BJ55" i="51"/>
  <c r="EJ55" i="51" s="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CE54" i="51"/>
  <c r="CD54" i="51"/>
  <c r="ED54" i="51" s="1"/>
  <c r="CC54" i="51"/>
  <c r="CB54" i="51"/>
  <c r="CA54" i="5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CX53" i="51"/>
  <c r="CW53" i="51"/>
  <c r="CV53" i="51"/>
  <c r="CU53" i="51"/>
  <c r="CT53" i="51"/>
  <c r="CS53" i="51"/>
  <c r="ES53" i="51" s="1"/>
  <c r="CR53" i="51"/>
  <c r="CQ53" i="51"/>
  <c r="CP53" i="51"/>
  <c r="CO53" i="51"/>
  <c r="CN53" i="51"/>
  <c r="CM53" i="51"/>
  <c r="CL53" i="51"/>
  <c r="CK53" i="51"/>
  <c r="EK53" i="51" s="1"/>
  <c r="CJ53" i="51"/>
  <c r="CI53" i="5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FB52"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CY51" i="51"/>
  <c r="CX51" i="51"/>
  <c r="CW51" i="51"/>
  <c r="DW51" i="51" s="1"/>
  <c r="CV51" i="51"/>
  <c r="CU51" i="51"/>
  <c r="CT51" i="51"/>
  <c r="CS51" i="51"/>
  <c r="CR51" i="51"/>
  <c r="CQ51" i="51"/>
  <c r="CP51" i="51"/>
  <c r="CO51" i="51"/>
  <c r="DO51" i="51" s="1"/>
  <c r="CN51" i="51"/>
  <c r="CM51" i="51"/>
  <c r="CL51" i="51"/>
  <c r="CK51" i="51"/>
  <c r="CJ51" i="5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DE50" i="51"/>
  <c r="DD50" i="51"/>
  <c r="DC50" i="51"/>
  <c r="DB50" i="51"/>
  <c r="EB50" i="51" s="1"/>
  <c r="DA50" i="51"/>
  <c r="CZ50" i="51"/>
  <c r="CY50" i="51"/>
  <c r="CX50" i="51"/>
  <c r="CW50" i="51"/>
  <c r="CV50" i="51"/>
  <c r="CU50" i="51"/>
  <c r="CT50" i="51"/>
  <c r="DT50" i="51" s="1"/>
  <c r="CS50" i="51"/>
  <c r="CR50" i="51"/>
  <c r="CQ50" i="51"/>
  <c r="CP50" i="51"/>
  <c r="CO50" i="51"/>
  <c r="CN50" i="51"/>
  <c r="CM50" i="51"/>
  <c r="CL50" i="51"/>
  <c r="DL50" i="51" s="1"/>
  <c r="CK50" i="51"/>
  <c r="CJ50" i="51"/>
  <c r="CI50" i="51"/>
  <c r="CH50" i="51"/>
  <c r="CG50" i="51"/>
  <c r="CE50" i="51"/>
  <c r="FE50" i="51" s="1"/>
  <c r="CD50" i="51"/>
  <c r="CC50" i="51"/>
  <c r="CB50" i="51"/>
  <c r="CA50" i="51"/>
  <c r="EA50" i="51" s="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FB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BK48" i="51"/>
  <c r="BJ48" i="51"/>
  <c r="BI48" i="51"/>
  <c r="BH48" i="51"/>
  <c r="BG48" i="51"/>
  <c r="D48"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BI47" i="51"/>
  <c r="BH47" i="51"/>
  <c r="BG47" i="51"/>
  <c r="D47" i="51"/>
  <c r="DE46" i="51"/>
  <c r="DD46" i="51"/>
  <c r="DC46" i="51"/>
  <c r="DB46" i="51"/>
  <c r="DA46" i="51"/>
  <c r="CZ46" i="51"/>
  <c r="CY46" i="51"/>
  <c r="CX46" i="51"/>
  <c r="CW46" i="51"/>
  <c r="CV46" i="51"/>
  <c r="CU46" i="51"/>
  <c r="CT46" i="51"/>
  <c r="CS46" i="51"/>
  <c r="CR46" i="51"/>
  <c r="CQ46" i="51"/>
  <c r="CP46" i="51"/>
  <c r="CO46" i="51"/>
  <c r="CN46" i="51"/>
  <c r="CM46" i="51"/>
  <c r="CL46" i="51"/>
  <c r="CK46" i="51"/>
  <c r="CJ46" i="51"/>
  <c r="CI46" i="51"/>
  <c r="CH46" i="51"/>
  <c r="CG46" i="51"/>
  <c r="DG46" i="51" s="1"/>
  <c r="CE46" i="51"/>
  <c r="CD46" i="51"/>
  <c r="ED46" i="51" s="1"/>
  <c r="CC46" i="51"/>
  <c r="CB46" i="51"/>
  <c r="CA46" i="51"/>
  <c r="BZ46" i="51"/>
  <c r="BY46" i="51"/>
  <c r="BX46" i="51"/>
  <c r="BW46" i="51"/>
  <c r="BV46" i="51"/>
  <c r="DV46" i="51" s="1"/>
  <c r="BU46" i="51"/>
  <c r="BT46" i="51"/>
  <c r="BS46" i="51"/>
  <c r="BR46" i="51"/>
  <c r="BQ46" i="51"/>
  <c r="BP46" i="51"/>
  <c r="BO46" i="51"/>
  <c r="BN46" i="51"/>
  <c r="DN46" i="51" s="1"/>
  <c r="BM46" i="51"/>
  <c r="BL46" i="51"/>
  <c r="BK46" i="51"/>
  <c r="BJ46" i="51"/>
  <c r="EJ46" i="51" s="1"/>
  <c r="BI46" i="51"/>
  <c r="BH46" i="51"/>
  <c r="BG46" i="51"/>
  <c r="D46" i="51"/>
  <c r="EX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EH45" i="51" s="1"/>
  <c r="CG45" i="51"/>
  <c r="CE45" i="51"/>
  <c r="EE45" i="51" s="1"/>
  <c r="CD45" i="51"/>
  <c r="CC45" i="51"/>
  <c r="CB45" i="51"/>
  <c r="CA45" i="51"/>
  <c r="BZ45" i="51"/>
  <c r="BY45" i="51"/>
  <c r="BX45" i="51"/>
  <c r="BW45" i="51"/>
  <c r="DW45" i="51" s="1"/>
  <c r="BV45" i="51"/>
  <c r="BU45" i="51"/>
  <c r="BT45" i="51"/>
  <c r="BS45" i="51"/>
  <c r="BR45" i="51"/>
  <c r="BQ45" i="51"/>
  <c r="BP45" i="51"/>
  <c r="BO45" i="51"/>
  <c r="DO45" i="51" s="1"/>
  <c r="BN45" i="51"/>
  <c r="BM45" i="51"/>
  <c r="BL45" i="51"/>
  <c r="BK45" i="51"/>
  <c r="BJ45" i="51"/>
  <c r="BI45" i="51"/>
  <c r="BH45" i="51"/>
  <c r="BG45" i="51"/>
  <c r="DG45" i="51" s="1"/>
  <c r="D45" i="51"/>
  <c r="FC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BX44" i="51"/>
  <c r="BW44" i="51"/>
  <c r="BV44" i="51"/>
  <c r="BU44" i="51"/>
  <c r="BT44" i="51"/>
  <c r="BS44" i="51"/>
  <c r="BR44" i="51"/>
  <c r="BQ44" i="51"/>
  <c r="BP44" i="51"/>
  <c r="BO44" i="51"/>
  <c r="BN44" i="51"/>
  <c r="BM44" i="51"/>
  <c r="BL44" i="51"/>
  <c r="DL44" i="51" s="1"/>
  <c r="BK44" i="51"/>
  <c r="BJ44" i="51"/>
  <c r="BI44" i="51"/>
  <c r="BH44" i="51"/>
  <c r="BG44" i="51"/>
  <c r="D44" i="51"/>
  <c r="ER43" i="51"/>
  <c r="DE43" i="51"/>
  <c r="DD43" i="51"/>
  <c r="DC43" i="51"/>
  <c r="DB43" i="51"/>
  <c r="DA43" i="51"/>
  <c r="CZ43" i="51"/>
  <c r="CY43" i="51"/>
  <c r="CX43" i="51"/>
  <c r="CW43" i="51"/>
  <c r="CV43" i="51"/>
  <c r="CU43" i="51"/>
  <c r="CT43" i="51"/>
  <c r="CS43" i="51"/>
  <c r="CR43" i="51"/>
  <c r="CQ43" i="51"/>
  <c r="CP43" i="51"/>
  <c r="CO43" i="51"/>
  <c r="CN43" i="51"/>
  <c r="CM43" i="51"/>
  <c r="CL43" i="51"/>
  <c r="CK43" i="51"/>
  <c r="CJ43" i="51"/>
  <c r="CI43" i="51"/>
  <c r="CH43" i="51"/>
  <c r="CG43" i="51"/>
  <c r="CE43" i="51"/>
  <c r="CD43" i="51"/>
  <c r="CC43" i="51"/>
  <c r="EC43" i="51" s="1"/>
  <c r="CB43" i="51"/>
  <c r="CA43" i="51"/>
  <c r="BZ43" i="51"/>
  <c r="BY43" i="51"/>
  <c r="BX43" i="51"/>
  <c r="BW43" i="51"/>
  <c r="BV43" i="51"/>
  <c r="EV43" i="51" s="1"/>
  <c r="BU43" i="51"/>
  <c r="BT43" i="51"/>
  <c r="BS43" i="51"/>
  <c r="BR43" i="5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DE41" i="51"/>
  <c r="DD41" i="51"/>
  <c r="DC41" i="51"/>
  <c r="EC41" i="51" s="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DT41" i="51" s="1"/>
  <c r="BS41" i="51"/>
  <c r="BR41" i="51"/>
  <c r="BQ41" i="51"/>
  <c r="BP41" i="51"/>
  <c r="BO41" i="51"/>
  <c r="BN41" i="51"/>
  <c r="BM41" i="5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DD39" i="51"/>
  <c r="DC39" i="51"/>
  <c r="DB39" i="51"/>
  <c r="DA39" i="5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DE38" i="51"/>
  <c r="DD38" i="51"/>
  <c r="DC38" i="51"/>
  <c r="DB38" i="51"/>
  <c r="DA38" i="51"/>
  <c r="EA38" i="51" s="1"/>
  <c r="CZ38" i="51"/>
  <c r="CY38" i="51"/>
  <c r="CX38" i="51"/>
  <c r="CW38" i="51"/>
  <c r="CV38" i="51"/>
  <c r="CU38" i="51"/>
  <c r="CT38" i="51"/>
  <c r="CS38" i="51"/>
  <c r="CR38" i="51"/>
  <c r="CQ38" i="51"/>
  <c r="CP38" i="51"/>
  <c r="CO38" i="51"/>
  <c r="CN38" i="51"/>
  <c r="CM38" i="51"/>
  <c r="CL38" i="51"/>
  <c r="CK38" i="51"/>
  <c r="CJ38" i="51"/>
  <c r="CI38" i="51"/>
  <c r="CH38" i="51"/>
  <c r="CG38" i="51"/>
  <c r="CE38" i="51"/>
  <c r="EE38" i="51" s="1"/>
  <c r="CD38" i="51"/>
  <c r="CC38" i="51"/>
  <c r="CB38" i="51"/>
  <c r="EB38" i="51" s="1"/>
  <c r="CA38" i="5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BW37" i="51"/>
  <c r="BV37" i="51"/>
  <c r="BU37" i="51"/>
  <c r="BT37" i="51"/>
  <c r="ET37" i="51" s="1"/>
  <c r="BS37" i="51"/>
  <c r="BR37" i="51"/>
  <c r="BQ37" i="51"/>
  <c r="BP37" i="51"/>
  <c r="BO37" i="51"/>
  <c r="BN37" i="51"/>
  <c r="BM37" i="51"/>
  <c r="BL37" i="51"/>
  <c r="BK37" i="51"/>
  <c r="BJ37" i="51"/>
  <c r="BI37" i="51"/>
  <c r="BH37" i="51"/>
  <c r="BG37" i="51"/>
  <c r="D37" i="51"/>
  <c r="DE36" i="51"/>
  <c r="DD36" i="51"/>
  <c r="DC36" i="51"/>
  <c r="DB36" i="51"/>
  <c r="DA36" i="51"/>
  <c r="CZ36" i="51"/>
  <c r="CY36" i="51"/>
  <c r="CX36" i="51"/>
  <c r="CW36" i="51"/>
  <c r="CV36" i="51"/>
  <c r="CU36" i="51"/>
  <c r="CT36" i="51"/>
  <c r="CS36" i="51"/>
  <c r="CR36" i="51"/>
  <c r="DR36" i="51" s="1"/>
  <c r="CQ36" i="51"/>
  <c r="CP36" i="51"/>
  <c r="CO36" i="51"/>
  <c r="CN36" i="51"/>
  <c r="CM36" i="51"/>
  <c r="CL36" i="51"/>
  <c r="CK36" i="51"/>
  <c r="CJ36" i="51"/>
  <c r="DJ36" i="51" s="1"/>
  <c r="CI36" i="51"/>
  <c r="CH36" i="51"/>
  <c r="CG36" i="51"/>
  <c r="CE36" i="51"/>
  <c r="CD36" i="51"/>
  <c r="CC36" i="51"/>
  <c r="EC36" i="51" s="1"/>
  <c r="CB36" i="51"/>
  <c r="EB36" i="51" s="1"/>
  <c r="CA36" i="51"/>
  <c r="BZ36" i="51"/>
  <c r="BY36" i="51"/>
  <c r="BX36" i="51"/>
  <c r="BW36" i="51"/>
  <c r="BV36" i="51"/>
  <c r="BU36" i="51"/>
  <c r="DU36" i="51" s="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CD35" i="51"/>
  <c r="CC35" i="51"/>
  <c r="CB35" i="51"/>
  <c r="CA35" i="51"/>
  <c r="BZ35" i="51"/>
  <c r="DZ35" i="51" s="1"/>
  <c r="BY35" i="51"/>
  <c r="BX35" i="51"/>
  <c r="BW35" i="51"/>
  <c r="BV35" i="51"/>
  <c r="BU35" i="51"/>
  <c r="BT35" i="51"/>
  <c r="BS35" i="51"/>
  <c r="BR35" i="51"/>
  <c r="ER35" i="51" s="1"/>
  <c r="BQ35" i="51"/>
  <c r="BP35" i="51"/>
  <c r="BO35" i="51"/>
  <c r="BN35" i="51"/>
  <c r="BM35" i="51"/>
  <c r="BL35" i="51"/>
  <c r="BK35" i="51"/>
  <c r="BJ35" i="51"/>
  <c r="DJ35" i="51" s="1"/>
  <c r="BI35" i="51"/>
  <c r="BH35" i="51"/>
  <c r="BG35" i="51"/>
  <c r="D35"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ES34" i="51" s="1"/>
  <c r="BR34" i="51"/>
  <c r="DR34" i="51" s="1"/>
  <c r="BQ34" i="51"/>
  <c r="BP34" i="51"/>
  <c r="EP34" i="51" s="1"/>
  <c r="BO34" i="51"/>
  <c r="DO34" i="51" s="1"/>
  <c r="BN34" i="51"/>
  <c r="BM34" i="51"/>
  <c r="BL34" i="51"/>
  <c r="BK34" i="51"/>
  <c r="BJ34" i="51"/>
  <c r="DJ34" i="51" s="1"/>
  <c r="BI34" i="51"/>
  <c r="BH34" i="51"/>
  <c r="EH34" i="51" s="1"/>
  <c r="BG34" i="51"/>
  <c r="EG34" i="51" s="1"/>
  <c r="D34" i="51"/>
  <c r="EB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DM33" i="51" s="1"/>
  <c r="BL33" i="51"/>
  <c r="EL33" i="51" s="1"/>
  <c r="BK33" i="51"/>
  <c r="DK33" i="51" s="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BX32" i="51"/>
  <c r="BW32" i="51"/>
  <c r="BV32" i="51"/>
  <c r="BU32" i="51"/>
  <c r="DU32" i="51" s="1"/>
  <c r="BT32" i="51"/>
  <c r="BS32" i="51"/>
  <c r="BR32" i="51"/>
  <c r="BQ32" i="51"/>
  <c r="BP32" i="51"/>
  <c r="BO32" i="51"/>
  <c r="BN32" i="51"/>
  <c r="BM32" i="51"/>
  <c r="BL32" i="51"/>
  <c r="BK32" i="51"/>
  <c r="BJ32" i="51"/>
  <c r="BI32" i="51"/>
  <c r="BH32" i="51"/>
  <c r="BG32" i="51"/>
  <c r="D32" i="51"/>
  <c r="DE31" i="51"/>
  <c r="DD31" i="51"/>
  <c r="ED31" i="51" s="1"/>
  <c r="DC31" i="51"/>
  <c r="DB31" i="51"/>
  <c r="DA31" i="51"/>
  <c r="CZ31" i="51"/>
  <c r="CY31" i="51"/>
  <c r="CX31" i="51"/>
  <c r="CW31" i="51"/>
  <c r="CV31" i="51"/>
  <c r="CU31" i="51"/>
  <c r="CT31" i="51"/>
  <c r="CS31" i="51"/>
  <c r="CR31" i="51"/>
  <c r="CQ31" i="51"/>
  <c r="CP31" i="51"/>
  <c r="CO31" i="51"/>
  <c r="CN31" i="51"/>
  <c r="DN31" i="51" s="1"/>
  <c r="CM31" i="51"/>
  <c r="CL31" i="51"/>
  <c r="CK31" i="51"/>
  <c r="CJ31" i="51"/>
  <c r="CI31" i="51"/>
  <c r="CH31" i="51"/>
  <c r="CG31" i="51"/>
  <c r="CE31" i="51"/>
  <c r="CD31" i="51"/>
  <c r="CC31" i="51"/>
  <c r="CB31" i="51"/>
  <c r="CA31" i="51"/>
  <c r="BZ31" i="51"/>
  <c r="BY31" i="51"/>
  <c r="BX31" i="51"/>
  <c r="BW31" i="51"/>
  <c r="BV31" i="51"/>
  <c r="BU31" i="51"/>
  <c r="BT31" i="51"/>
  <c r="BS31" i="51"/>
  <c r="DS31" i="51" s="1"/>
  <c r="BR31" i="51"/>
  <c r="BQ31" i="51"/>
  <c r="BP31" i="51"/>
  <c r="BO31" i="51"/>
  <c r="BN31" i="51"/>
  <c r="BM31" i="51"/>
  <c r="BL31" i="51"/>
  <c r="BK31" i="51"/>
  <c r="BJ31" i="51"/>
  <c r="BI31" i="51"/>
  <c r="EI31" i="51" s="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EE30" i="51" s="1"/>
  <c r="CD30" i="51"/>
  <c r="CC30" i="51"/>
  <c r="CB30" i="51"/>
  <c r="CA30" i="51"/>
  <c r="BZ30" i="51"/>
  <c r="EZ30" i="51" s="1"/>
  <c r="BY30" i="51"/>
  <c r="BX30" i="51"/>
  <c r="BW30" i="51"/>
  <c r="EW30" i="51" s="1"/>
  <c r="BV30" i="51"/>
  <c r="BU30" i="51"/>
  <c r="BT30" i="51"/>
  <c r="D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BX29" i="51"/>
  <c r="BW29" i="51"/>
  <c r="DW29" i="51" s="1"/>
  <c r="BV29" i="51"/>
  <c r="BU29" i="51"/>
  <c r="BT29" i="51"/>
  <c r="BS29" i="51"/>
  <c r="BR29" i="51"/>
  <c r="BQ29" i="51"/>
  <c r="BP29" i="51"/>
  <c r="BO29" i="51"/>
  <c r="DO29" i="51" s="1"/>
  <c r="BN29" i="51"/>
  <c r="BM29" i="51"/>
  <c r="BL29" i="51"/>
  <c r="DL29" i="51" s="1"/>
  <c r="BK29" i="51"/>
  <c r="BJ29" i="51"/>
  <c r="BI29" i="5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EM28" i="51" s="1"/>
  <c r="BL28" i="5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EZ26" i="51" s="1"/>
  <c r="BY26" i="51"/>
  <c r="BX26" i="51"/>
  <c r="BW26" i="51"/>
  <c r="BV26" i="51"/>
  <c r="EV26" i="51" s="1"/>
  <c r="BU26" i="51"/>
  <c r="BT26" i="51"/>
  <c r="BS26" i="51"/>
  <c r="BR26" i="51"/>
  <c r="BQ26" i="51"/>
  <c r="BP26" i="51"/>
  <c r="BO26" i="51"/>
  <c r="BN26" i="51"/>
  <c r="BM26" i="51"/>
  <c r="BL26" i="5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DE24" i="51"/>
  <c r="DD24" i="51"/>
  <c r="DC24" i="51"/>
  <c r="DB24" i="51"/>
  <c r="DA24" i="51"/>
  <c r="CZ24" i="51"/>
  <c r="CY24" i="51"/>
  <c r="CX24" i="51"/>
  <c r="CW24" i="51"/>
  <c r="CV24" i="51"/>
  <c r="CU24" i="51"/>
  <c r="CT24" i="51"/>
  <c r="CS24" i="51"/>
  <c r="CR24" i="51"/>
  <c r="CQ24" i="51"/>
  <c r="CP24" i="51"/>
  <c r="CO24" i="51"/>
  <c r="CN24" i="5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DZ23" i="51" s="1"/>
  <c r="BY23" i="51"/>
  <c r="BX23" i="51"/>
  <c r="BW23" i="51"/>
  <c r="BV23" i="51"/>
  <c r="BU23" i="51"/>
  <c r="BT23" i="51"/>
  <c r="BS23" i="51"/>
  <c r="BR23" i="51"/>
  <c r="BQ23" i="51"/>
  <c r="BP23" i="51"/>
  <c r="BO23" i="51"/>
  <c r="BN23" i="51"/>
  <c r="BM23" i="51"/>
  <c r="BL23" i="51"/>
  <c r="BK23" i="51"/>
  <c r="EK23" i="51" s="1"/>
  <c r="BJ23" i="51"/>
  <c r="DJ23" i="51" s="1"/>
  <c r="BI23" i="51"/>
  <c r="BH23" i="51"/>
  <c r="BG23" i="51"/>
  <c r="D23" i="51"/>
  <c r="DK22" i="51"/>
  <c r="DE22" i="51"/>
  <c r="DD22" i="51"/>
  <c r="DC22" i="51"/>
  <c r="DB22" i="51"/>
  <c r="DA22" i="51"/>
  <c r="CZ22" i="51"/>
  <c r="CY22" i="51"/>
  <c r="CX22" i="51"/>
  <c r="CW22" i="51"/>
  <c r="CV22" i="51"/>
  <c r="CU22" i="51"/>
  <c r="CT22" i="51"/>
  <c r="CS22" i="51"/>
  <c r="CR22" i="51"/>
  <c r="CQ22" i="51"/>
  <c r="CP22" i="51"/>
  <c r="CO22" i="51"/>
  <c r="CN22" i="51"/>
  <c r="CM22" i="51"/>
  <c r="CL22" i="51"/>
  <c r="CK22" i="51"/>
  <c r="CJ22" i="51"/>
  <c r="CI22" i="51"/>
  <c r="CH22" i="51"/>
  <c r="CG22" i="51"/>
  <c r="CE22" i="51"/>
  <c r="CD22" i="51"/>
  <c r="CC22" i="51"/>
  <c r="CB22" i="51"/>
  <c r="EB22" i="51" s="1"/>
  <c r="CA22" i="51"/>
  <c r="FA22" i="51" s="1"/>
  <c r="BZ22" i="51"/>
  <c r="BY22" i="51"/>
  <c r="BX22" i="51"/>
  <c r="BW22" i="51"/>
  <c r="BV22" i="51"/>
  <c r="BU22" i="51"/>
  <c r="BT22" i="51"/>
  <c r="BS22" i="51"/>
  <c r="BR22" i="51"/>
  <c r="BQ22" i="51"/>
  <c r="BP22" i="51"/>
  <c r="BO22" i="51"/>
  <c r="BN22" i="51"/>
  <c r="BM22" i="51"/>
  <c r="BL22" i="51"/>
  <c r="DL22" i="51" s="1"/>
  <c r="BK22" i="51"/>
  <c r="EK22" i="51" s="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DE20" i="51"/>
  <c r="DD20" i="51"/>
  <c r="DC20" i="51"/>
  <c r="DB20" i="51"/>
  <c r="DA20" i="51"/>
  <c r="CZ20" i="51"/>
  <c r="DZ20" i="51" s="1"/>
  <c r="CY20" i="5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CB20" i="51"/>
  <c r="CA20" i="51"/>
  <c r="BZ20" i="51"/>
  <c r="BY20" i="51"/>
  <c r="BX20" i="51"/>
  <c r="BW20" i="51"/>
  <c r="BV20" i="51"/>
  <c r="BU20" i="51"/>
  <c r="BT20" i="51"/>
  <c r="BS20" i="51"/>
  <c r="BR20" i="51"/>
  <c r="BQ20" i="51"/>
  <c r="BP20" i="51"/>
  <c r="BO20" i="51"/>
  <c r="BN20" i="51"/>
  <c r="BM20" i="51"/>
  <c r="BL20" i="51"/>
  <c r="BK20" i="51"/>
  <c r="BJ20" i="51"/>
  <c r="BI20" i="51"/>
  <c r="EI20" i="51" s="1"/>
  <c r="BH20" i="51"/>
  <c r="BG20" i="51"/>
  <c r="D20"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DE17" i="51"/>
  <c r="DD17" i="51"/>
  <c r="ED17" i="51" s="1"/>
  <c r="DC17" i="51"/>
  <c r="DB17" i="51"/>
  <c r="DA17" i="51"/>
  <c r="CZ17" i="51"/>
  <c r="CY17" i="51"/>
  <c r="CX17" i="51"/>
  <c r="CW17" i="51"/>
  <c r="CV17" i="51"/>
  <c r="DV17" i="51" s="1"/>
  <c r="CU17" i="51"/>
  <c r="CT17" i="51"/>
  <c r="CS17" i="51"/>
  <c r="CR17" i="51"/>
  <c r="CQ17" i="51"/>
  <c r="CP17" i="51"/>
  <c r="CO17" i="51"/>
  <c r="CN17" i="51"/>
  <c r="DN17" i="51" s="1"/>
  <c r="CM17" i="51"/>
  <c r="CL17" i="51"/>
  <c r="CK17" i="51"/>
  <c r="CJ17" i="51"/>
  <c r="CI17" i="51"/>
  <c r="CH17" i="51"/>
  <c r="CG17" i="51"/>
  <c r="CE17" i="51"/>
  <c r="CD17" i="51"/>
  <c r="CC17" i="51"/>
  <c r="CB17" i="51"/>
  <c r="CA17" i="51"/>
  <c r="BZ17" i="51"/>
  <c r="BY17" i="51"/>
  <c r="BX17" i="51"/>
  <c r="BW17" i="51"/>
  <c r="BV17" i="51"/>
  <c r="BU17" i="51"/>
  <c r="DU17" i="51" s="1"/>
  <c r="BT17" i="51"/>
  <c r="ET17" i="51" s="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EG56" i="50" s="1"/>
  <c r="CE56" i="50"/>
  <c r="CD56" i="50"/>
  <c r="CC56" i="50"/>
  <c r="CB56" i="50"/>
  <c r="FB56" i="50" s="1"/>
  <c r="CA56" i="50"/>
  <c r="BZ56" i="50"/>
  <c r="BY56" i="50"/>
  <c r="BX56" i="50"/>
  <c r="BW56" i="50"/>
  <c r="BV56" i="50"/>
  <c r="EV56" i="50" s="1"/>
  <c r="BU56" i="50"/>
  <c r="BT56" i="50"/>
  <c r="ET56" i="50" s="1"/>
  <c r="BS56" i="50"/>
  <c r="BR56" i="50"/>
  <c r="BQ56" i="50"/>
  <c r="BP56" i="50"/>
  <c r="BO56" i="50"/>
  <c r="BN56" i="50"/>
  <c r="BM56" i="50"/>
  <c r="BL56" i="50"/>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DX54" i="50" s="1"/>
  <c r="BW54" i="50"/>
  <c r="BV54" i="50"/>
  <c r="EV54" i="50" s="1"/>
  <c r="BU54" i="50"/>
  <c r="BT54" i="50"/>
  <c r="BS54" i="50"/>
  <c r="BR54" i="50"/>
  <c r="BQ54" i="50"/>
  <c r="BP54" i="50"/>
  <c r="EP54" i="50" s="1"/>
  <c r="BO54" i="50"/>
  <c r="BN54" i="50"/>
  <c r="EN54" i="50" s="1"/>
  <c r="BM54" i="50"/>
  <c r="BL54" i="50"/>
  <c r="BK54" i="50"/>
  <c r="BJ54" i="50"/>
  <c r="BI54" i="50"/>
  <c r="BH54" i="50"/>
  <c r="BG54" i="50"/>
  <c r="D54" i="50"/>
  <c r="EU53" i="50"/>
  <c r="DW53" i="50"/>
  <c r="DE53" i="50"/>
  <c r="DD53" i="50"/>
  <c r="DC53" i="50"/>
  <c r="DB53" i="50"/>
  <c r="DA53" i="50"/>
  <c r="CZ53" i="50"/>
  <c r="CY53" i="50"/>
  <c r="CX53" i="50"/>
  <c r="CW53" i="50"/>
  <c r="CV53" i="50"/>
  <c r="CU53" i="50"/>
  <c r="CT53" i="50"/>
  <c r="CS53" i="50"/>
  <c r="CR53" i="50"/>
  <c r="CQ53" i="50"/>
  <c r="CP53" i="50"/>
  <c r="EP53" i="50" s="1"/>
  <c r="CO53" i="50"/>
  <c r="CN53" i="50"/>
  <c r="CM53" i="50"/>
  <c r="CL53" i="50"/>
  <c r="CK53" i="50"/>
  <c r="CJ53" i="50"/>
  <c r="CI53" i="50"/>
  <c r="CH53" i="50"/>
  <c r="CG53" i="50"/>
  <c r="CE53" i="50"/>
  <c r="CD53" i="50"/>
  <c r="CC53" i="50"/>
  <c r="EC53" i="50" s="1"/>
  <c r="CB53" i="50"/>
  <c r="CA53" i="50"/>
  <c r="BZ53" i="50"/>
  <c r="BY53" i="50"/>
  <c r="DY53" i="50" s="1"/>
  <c r="BX53" i="50"/>
  <c r="BW53" i="50"/>
  <c r="BV53" i="50"/>
  <c r="BU53" i="50"/>
  <c r="DU53" i="50" s="1"/>
  <c r="BT53" i="50"/>
  <c r="BS53" i="50"/>
  <c r="BR53" i="50"/>
  <c r="BQ53" i="50"/>
  <c r="BP53" i="50"/>
  <c r="BO53" i="50"/>
  <c r="BN53" i="50"/>
  <c r="BM53" i="50"/>
  <c r="DM53" i="50" s="1"/>
  <c r="BL53" i="50"/>
  <c r="BK53" i="50"/>
  <c r="BJ53" i="50"/>
  <c r="BI53" i="50"/>
  <c r="BH53" i="50"/>
  <c r="BG53" i="50"/>
  <c r="D53" i="50"/>
  <c r="DZ52" i="50"/>
  <c r="DE52" i="50"/>
  <c r="DD52" i="50"/>
  <c r="DC52" i="50"/>
  <c r="FC52" i="50" s="1"/>
  <c r="DB52" i="50"/>
  <c r="DA52" i="50"/>
  <c r="CZ52" i="50"/>
  <c r="CY52" i="50"/>
  <c r="CX52" i="50"/>
  <c r="CW52" i="50"/>
  <c r="CV52" i="50"/>
  <c r="CU52" i="50"/>
  <c r="EU52" i="50" s="1"/>
  <c r="CT52" i="50"/>
  <c r="CS52" i="50"/>
  <c r="CR52" i="50"/>
  <c r="CQ52" i="50"/>
  <c r="CP52" i="50"/>
  <c r="CO52" i="50"/>
  <c r="CN52" i="50"/>
  <c r="CM52" i="50"/>
  <c r="EM52" i="50" s="1"/>
  <c r="CL52" i="50"/>
  <c r="CK52" i="50"/>
  <c r="CJ52" i="50"/>
  <c r="CI52" i="50"/>
  <c r="CH52" i="50"/>
  <c r="CG52" i="50"/>
  <c r="CE52" i="50"/>
  <c r="CD52" i="50"/>
  <c r="CC52" i="50"/>
  <c r="CB52" i="50"/>
  <c r="CA52" i="50"/>
  <c r="FA52" i="50" s="1"/>
  <c r="BZ52" i="50"/>
  <c r="BY52" i="50"/>
  <c r="BX52" i="50"/>
  <c r="BW52" i="50"/>
  <c r="BV52" i="50"/>
  <c r="BU52" i="50"/>
  <c r="BT52" i="50"/>
  <c r="BS52" i="50"/>
  <c r="DS52" i="50" s="1"/>
  <c r="BR52" i="50"/>
  <c r="BQ52" i="50"/>
  <c r="EQ52" i="50" s="1"/>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CU51" i="50"/>
  <c r="CT51" i="50"/>
  <c r="CS51" i="50"/>
  <c r="CR51" i="50"/>
  <c r="CQ51" i="50"/>
  <c r="CP51" i="50"/>
  <c r="DP51" i="50" s="1"/>
  <c r="CO51" i="50"/>
  <c r="CN51" i="50"/>
  <c r="CM51" i="50"/>
  <c r="CL51" i="50"/>
  <c r="CK51" i="50"/>
  <c r="CJ51" i="50"/>
  <c r="CI51" i="50"/>
  <c r="CH51" i="50"/>
  <c r="CG51" i="50"/>
  <c r="CE51" i="50"/>
  <c r="EE51" i="50" s="1"/>
  <c r="CD51" i="50"/>
  <c r="CC51" i="50"/>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CJ49" i="50"/>
  <c r="CI49" i="50"/>
  <c r="CH49" i="50"/>
  <c r="CG49" i="50"/>
  <c r="CE49" i="50"/>
  <c r="CD49" i="50"/>
  <c r="CC49" i="50"/>
  <c r="CB49" i="50"/>
  <c r="EB49" i="50" s="1"/>
  <c r="CA49" i="50"/>
  <c r="BZ49" i="50"/>
  <c r="BY49" i="50"/>
  <c r="BX49" i="50"/>
  <c r="BW49" i="50"/>
  <c r="DW49" i="50" s="1"/>
  <c r="BV49" i="50"/>
  <c r="BU49" i="50"/>
  <c r="BT49" i="50"/>
  <c r="DT49" i="50" s="1"/>
  <c r="BS49" i="50"/>
  <c r="BR49" i="50"/>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ED47" i="50" s="1"/>
  <c r="CC47" i="50"/>
  <c r="CB47" i="50"/>
  <c r="CA47" i="50"/>
  <c r="BZ47" i="50"/>
  <c r="BY47" i="50"/>
  <c r="BX47" i="50"/>
  <c r="DX47" i="50" s="1"/>
  <c r="BW47" i="50"/>
  <c r="BV47" i="50"/>
  <c r="DV47" i="50" s="1"/>
  <c r="BU47" i="50"/>
  <c r="BT47" i="50"/>
  <c r="ET47" i="50" s="1"/>
  <c r="BS47" i="50"/>
  <c r="BR47" i="50"/>
  <c r="BQ47" i="50"/>
  <c r="BP47" i="50"/>
  <c r="BO47" i="50"/>
  <c r="BN47" i="50"/>
  <c r="DN47" i="50" s="1"/>
  <c r="BM47" i="50"/>
  <c r="BL47" i="50"/>
  <c r="BK47" i="50"/>
  <c r="BJ47" i="50"/>
  <c r="BI47" i="50"/>
  <c r="BH47" i="50"/>
  <c r="BG47" i="50"/>
  <c r="D47" i="50"/>
  <c r="DE46" i="50"/>
  <c r="FE46" i="50" s="1"/>
  <c r="DD46" i="50"/>
  <c r="DC46" i="50"/>
  <c r="DB46" i="50"/>
  <c r="DA46" i="50"/>
  <c r="CZ46" i="50"/>
  <c r="CY46" i="50"/>
  <c r="CX46" i="50"/>
  <c r="CW46" i="50"/>
  <c r="CV46" i="50"/>
  <c r="CU46" i="50"/>
  <c r="CT46" i="50"/>
  <c r="CS46" i="50"/>
  <c r="CR46" i="50"/>
  <c r="CQ46" i="50"/>
  <c r="CP46" i="50"/>
  <c r="CO46" i="50"/>
  <c r="CN46" i="50"/>
  <c r="CM46" i="50"/>
  <c r="CL46" i="50"/>
  <c r="CK46" i="50"/>
  <c r="CJ46" i="50"/>
  <c r="CI46" i="50"/>
  <c r="CH46" i="50"/>
  <c r="CG46" i="50"/>
  <c r="CE46" i="50"/>
  <c r="CD46" i="50"/>
  <c r="CC46" i="50"/>
  <c r="CB46" i="50"/>
  <c r="CA46" i="50"/>
  <c r="BZ46" i="50"/>
  <c r="EZ46" i="50" s="1"/>
  <c r="BY46" i="50"/>
  <c r="BX46" i="50"/>
  <c r="DX46" i="50" s="1"/>
  <c r="BW46" i="50"/>
  <c r="BV46" i="50"/>
  <c r="BU46" i="50"/>
  <c r="BT46" i="50"/>
  <c r="BS46" i="50"/>
  <c r="BR46" i="50"/>
  <c r="ER46" i="50" s="1"/>
  <c r="BQ46" i="50"/>
  <c r="BP46" i="50"/>
  <c r="DP46" i="50" s="1"/>
  <c r="BO46" i="50"/>
  <c r="BN46" i="50"/>
  <c r="BM46" i="50"/>
  <c r="BL46" i="50"/>
  <c r="BK46" i="50"/>
  <c r="EK46" i="50" s="1"/>
  <c r="BJ46" i="50"/>
  <c r="EJ46" i="50" s="1"/>
  <c r="BI46" i="50"/>
  <c r="BH46" i="50"/>
  <c r="BG46" i="50"/>
  <c r="D46" i="50"/>
  <c r="DE45" i="50"/>
  <c r="DD45" i="50"/>
  <c r="DC45" i="50"/>
  <c r="DB45" i="50"/>
  <c r="DA45" i="50"/>
  <c r="CZ45" i="50"/>
  <c r="CY45" i="50"/>
  <c r="CX45" i="50"/>
  <c r="CW45" i="50"/>
  <c r="CV45" i="50"/>
  <c r="CU45" i="50"/>
  <c r="CT45" i="50"/>
  <c r="CS45" i="50"/>
  <c r="CR45" i="50"/>
  <c r="CQ45" i="50"/>
  <c r="CP45" i="50"/>
  <c r="EP45" i="50" s="1"/>
  <c r="CO45" i="50"/>
  <c r="CN45" i="50"/>
  <c r="CM45" i="50"/>
  <c r="CL45" i="50"/>
  <c r="CK45" i="50"/>
  <c r="CJ45" i="50"/>
  <c r="CI45" i="50"/>
  <c r="CH45" i="50"/>
  <c r="CG45" i="50"/>
  <c r="CE45" i="50"/>
  <c r="CD45" i="50"/>
  <c r="CC45" i="50"/>
  <c r="CB45" i="50"/>
  <c r="CA45" i="50"/>
  <c r="FA45" i="50" s="1"/>
  <c r="BZ45" i="50"/>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DD44" i="50"/>
  <c r="DC44" i="50"/>
  <c r="FC44" i="50" s="1"/>
  <c r="DB44" i="50"/>
  <c r="DA44" i="50"/>
  <c r="CZ44" i="50"/>
  <c r="CY44" i="50"/>
  <c r="CX44" i="50"/>
  <c r="CW44" i="50"/>
  <c r="CV44" i="50"/>
  <c r="CU44" i="50"/>
  <c r="EU44" i="50" s="1"/>
  <c r="CT44" i="50"/>
  <c r="CS44" i="50"/>
  <c r="CR44" i="50"/>
  <c r="CQ44" i="50"/>
  <c r="CP44" i="50"/>
  <c r="CO44" i="50"/>
  <c r="CN44" i="50"/>
  <c r="CM44" i="50"/>
  <c r="EM44" i="50" s="1"/>
  <c r="CL44" i="50"/>
  <c r="CK44" i="50"/>
  <c r="CJ44" i="50"/>
  <c r="CI44" i="50"/>
  <c r="CH44" i="50"/>
  <c r="CG44" i="50"/>
  <c r="CE44" i="50"/>
  <c r="CD44" i="50"/>
  <c r="CC44" i="50"/>
  <c r="CB44" i="50"/>
  <c r="CA44" i="50"/>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BO43" i="50"/>
  <c r="BN43" i="50"/>
  <c r="BM43" i="50"/>
  <c r="BL43" i="50"/>
  <c r="EL43" i="50" s="1"/>
  <c r="BK43" i="50"/>
  <c r="BJ43" i="50"/>
  <c r="BI43" i="50"/>
  <c r="BH43" i="50"/>
  <c r="BG43" i="50"/>
  <c r="D43"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CB42" i="50"/>
  <c r="CA42" i="50"/>
  <c r="BZ42" i="50"/>
  <c r="BY42" i="50"/>
  <c r="DY42" i="50" s="1"/>
  <c r="BX42" i="50"/>
  <c r="BW42" i="50"/>
  <c r="EW42" i="50" s="1"/>
  <c r="BV42" i="50"/>
  <c r="BU42" i="50"/>
  <c r="BT42" i="50"/>
  <c r="DT42" i="50" s="1"/>
  <c r="BS42" i="50"/>
  <c r="BR42" i="50"/>
  <c r="BQ42" i="50"/>
  <c r="EQ42" i="50" s="1"/>
  <c r="BP42" i="50"/>
  <c r="BO42" i="50"/>
  <c r="BN42" i="50"/>
  <c r="BM42" i="50"/>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BO41" i="50"/>
  <c r="BN41" i="50"/>
  <c r="BM41" i="50"/>
  <c r="BL41" i="50"/>
  <c r="BK41" i="50"/>
  <c r="BJ41" i="50"/>
  <c r="EJ41" i="50" s="1"/>
  <c r="BI41" i="50"/>
  <c r="BH41" i="50"/>
  <c r="BG41" i="50"/>
  <c r="D41" i="50"/>
  <c r="DE40" i="50"/>
  <c r="DD40" i="50"/>
  <c r="DC40" i="50"/>
  <c r="DB40" i="50"/>
  <c r="DA40" i="50"/>
  <c r="CZ40" i="50"/>
  <c r="CY40" i="50"/>
  <c r="CX40" i="50"/>
  <c r="CW40" i="50"/>
  <c r="CV40" i="50"/>
  <c r="CU40" i="50"/>
  <c r="CT40" i="50"/>
  <c r="CS40" i="50"/>
  <c r="CR40" i="50"/>
  <c r="CQ40" i="50"/>
  <c r="CP40" i="50"/>
  <c r="CO40" i="50"/>
  <c r="CN40" i="50"/>
  <c r="CM40" i="50"/>
  <c r="DM40" i="50" s="1"/>
  <c r="CL40" i="50"/>
  <c r="CK40" i="50"/>
  <c r="CJ40" i="50"/>
  <c r="CI40" i="50"/>
  <c r="CH40" i="50"/>
  <c r="CG40" i="50"/>
  <c r="CE40" i="50"/>
  <c r="CD40" i="50"/>
  <c r="CC40" i="50"/>
  <c r="CB40" i="50"/>
  <c r="CA40" i="50"/>
  <c r="BZ40" i="50"/>
  <c r="DZ40" i="50" s="1"/>
  <c r="BY40" i="50"/>
  <c r="EY40" i="50" s="1"/>
  <c r="BX40" i="50"/>
  <c r="EX40" i="50" s="1"/>
  <c r="BW40" i="50"/>
  <c r="BV40" i="50"/>
  <c r="BU40" i="50"/>
  <c r="BT40" i="50"/>
  <c r="BS40" i="50"/>
  <c r="BR40" i="50"/>
  <c r="DR40" i="50" s="1"/>
  <c r="BQ40" i="50"/>
  <c r="DQ40" i="50" s="1"/>
  <c r="BP40" i="50"/>
  <c r="EP40" i="50" s="1"/>
  <c r="BO40" i="50"/>
  <c r="BN40" i="50"/>
  <c r="BM40" i="50"/>
  <c r="BL40" i="50"/>
  <c r="BK40" i="50"/>
  <c r="BJ40" i="50"/>
  <c r="DJ40" i="50" s="1"/>
  <c r="BI40" i="50"/>
  <c r="DI40" i="50" s="1"/>
  <c r="BH40" i="50"/>
  <c r="EH40" i="50" s="1"/>
  <c r="BG40" i="50"/>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BQ39" i="50"/>
  <c r="BP39" i="50"/>
  <c r="BO39" i="50"/>
  <c r="BN39" i="50"/>
  <c r="BM39" i="50"/>
  <c r="BL39" i="50"/>
  <c r="EL39" i="50" s="1"/>
  <c r="BK39" i="50"/>
  <c r="BJ39" i="50"/>
  <c r="BI39" i="50"/>
  <c r="BH39" i="50"/>
  <c r="BG39" i="50"/>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BZ38" i="50"/>
  <c r="BY38" i="50"/>
  <c r="BX38" i="50"/>
  <c r="BW38" i="50"/>
  <c r="BV38" i="50"/>
  <c r="BU38" i="50"/>
  <c r="BT38" i="50"/>
  <c r="BS38" i="50"/>
  <c r="BR38" i="50"/>
  <c r="BQ38" i="50"/>
  <c r="BP38" i="50"/>
  <c r="BO38" i="50"/>
  <c r="BN38" i="50"/>
  <c r="BM38" i="50"/>
  <c r="BL38" i="50"/>
  <c r="BK38" i="50"/>
  <c r="BJ38" i="50"/>
  <c r="BI38" i="50"/>
  <c r="BH38" i="50"/>
  <c r="BG38" i="50"/>
  <c r="D38" i="50"/>
  <c r="EH37" i="50"/>
  <c r="EC37" i="50"/>
  <c r="DE37" i="50"/>
  <c r="DD37" i="50"/>
  <c r="DC37" i="50"/>
  <c r="DB37" i="50"/>
  <c r="DA37" i="50"/>
  <c r="CZ37" i="50"/>
  <c r="CY37" i="50"/>
  <c r="CX37" i="50"/>
  <c r="DX37" i="50" s="1"/>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BY37" i="50"/>
  <c r="BX37" i="50"/>
  <c r="BW37" i="50"/>
  <c r="BV37" i="50"/>
  <c r="BU37" i="50"/>
  <c r="DU37" i="50" s="1"/>
  <c r="BT37" i="50"/>
  <c r="DT37" i="50" s="1"/>
  <c r="BS37" i="50"/>
  <c r="BR37" i="50"/>
  <c r="BQ37" i="50"/>
  <c r="BP37" i="50"/>
  <c r="BO37" i="50"/>
  <c r="BN37" i="50"/>
  <c r="BM37" i="50"/>
  <c r="DM37" i="50" s="1"/>
  <c r="BL37" i="50"/>
  <c r="BK37" i="50"/>
  <c r="BJ37" i="50"/>
  <c r="BI37" i="50"/>
  <c r="BH37" i="50"/>
  <c r="BG37" i="50"/>
  <c r="D37" i="50"/>
  <c r="DR36" i="50"/>
  <c r="DE36" i="50"/>
  <c r="DD36" i="50"/>
  <c r="DC36" i="50"/>
  <c r="DB36" i="50"/>
  <c r="DA36" i="50"/>
  <c r="CZ36" i="50"/>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E35" i="50"/>
  <c r="DD35" i="50"/>
  <c r="DC35" i="50"/>
  <c r="DB35" i="50"/>
  <c r="DA35" i="50"/>
  <c r="CZ35" i="50"/>
  <c r="CY35" i="50"/>
  <c r="CX35" i="50"/>
  <c r="CW35" i="50"/>
  <c r="CV35" i="50"/>
  <c r="CU35" i="50"/>
  <c r="CT35" i="50"/>
  <c r="CS35" i="50"/>
  <c r="CR35" i="50"/>
  <c r="CQ35" i="50"/>
  <c r="CP35" i="50"/>
  <c r="CO35" i="50"/>
  <c r="CN35" i="50"/>
  <c r="CM35" i="50"/>
  <c r="CL35" i="50"/>
  <c r="CK35" i="50"/>
  <c r="CJ35" i="50"/>
  <c r="CI35" i="50"/>
  <c r="CH35" i="50"/>
  <c r="CG35" i="50"/>
  <c r="CE35" i="50"/>
  <c r="EE35" i="50" s="1"/>
  <c r="CD35" i="50"/>
  <c r="FD35" i="50" s="1"/>
  <c r="CC35" i="50"/>
  <c r="FC35" i="50" s="1"/>
  <c r="CB35" i="50"/>
  <c r="FB35" i="50" s="1"/>
  <c r="CA35" i="50"/>
  <c r="BZ35" i="50"/>
  <c r="BY35" i="50"/>
  <c r="BX35" i="50"/>
  <c r="EX35" i="50" s="1"/>
  <c r="BW35" i="50"/>
  <c r="DW35" i="50" s="1"/>
  <c r="BV35" i="50"/>
  <c r="BU35" i="50"/>
  <c r="BT35" i="50"/>
  <c r="ET35" i="50" s="1"/>
  <c r="BS35" i="50"/>
  <c r="DS35" i="50" s="1"/>
  <c r="BR35" i="50"/>
  <c r="BQ35" i="50"/>
  <c r="BP35" i="50"/>
  <c r="EP35" i="50" s="1"/>
  <c r="BO35" i="50"/>
  <c r="DO35" i="50" s="1"/>
  <c r="BN35" i="50"/>
  <c r="BM35" i="50"/>
  <c r="BL35" i="50"/>
  <c r="EL35" i="50" s="1"/>
  <c r="BK35" i="50"/>
  <c r="BJ35" i="50"/>
  <c r="DJ35" i="50" s="1"/>
  <c r="BI35" i="50"/>
  <c r="BH35" i="50"/>
  <c r="EH35" i="50" s="1"/>
  <c r="BG35" i="50"/>
  <c r="DG35" i="50" s="1"/>
  <c r="D35" i="50"/>
  <c r="DE34" i="50"/>
  <c r="DD34" i="50"/>
  <c r="DC34" i="50"/>
  <c r="DB34" i="50"/>
  <c r="DA34" i="50"/>
  <c r="CZ34" i="50"/>
  <c r="CY34" i="50"/>
  <c r="CX34" i="50"/>
  <c r="CW34" i="50"/>
  <c r="CV34" i="50"/>
  <c r="CU34" i="50"/>
  <c r="CT34" i="50"/>
  <c r="CS34" i="50"/>
  <c r="CR34" i="50"/>
  <c r="CQ34" i="50"/>
  <c r="CP34" i="50"/>
  <c r="CO34" i="50"/>
  <c r="CN34" i="50"/>
  <c r="CM34" i="50"/>
  <c r="CL34" i="50"/>
  <c r="CK34" i="50"/>
  <c r="CJ34" i="50"/>
  <c r="CI34" i="50"/>
  <c r="CH34" i="50"/>
  <c r="CG34" i="50"/>
  <c r="CE34" i="50"/>
  <c r="CD34" i="50"/>
  <c r="CC34" i="50"/>
  <c r="CB34" i="50"/>
  <c r="EB34" i="50" s="1"/>
  <c r="CA34" i="50"/>
  <c r="BZ34" i="50"/>
  <c r="BY34" i="50"/>
  <c r="EY34" i="50" s="1"/>
  <c r="BX34" i="50"/>
  <c r="DX34" i="50" s="1"/>
  <c r="BW34" i="50"/>
  <c r="BV34" i="50"/>
  <c r="BU34" i="50"/>
  <c r="BT34" i="50"/>
  <c r="DT34" i="50" s="1"/>
  <c r="BS34" i="50"/>
  <c r="DS34" i="50" s="1"/>
  <c r="BR34" i="50"/>
  <c r="BQ34" i="50"/>
  <c r="EQ34" i="50" s="1"/>
  <c r="BP34" i="50"/>
  <c r="DP34" i="50" s="1"/>
  <c r="BO34" i="50"/>
  <c r="BN34" i="50"/>
  <c r="BM34" i="50"/>
  <c r="BL34" i="50"/>
  <c r="DL34" i="50" s="1"/>
  <c r="BK34" i="50"/>
  <c r="BJ34" i="50"/>
  <c r="BI34" i="50"/>
  <c r="EI34" i="50" s="1"/>
  <c r="BH34" i="50"/>
  <c r="BG34" i="50"/>
  <c r="D34" i="50"/>
  <c r="DE33" i="50"/>
  <c r="DD33" i="50"/>
  <c r="DC33" i="50"/>
  <c r="DB33" i="50"/>
  <c r="DA33" i="50"/>
  <c r="CZ33" i="50"/>
  <c r="CY33" i="50"/>
  <c r="CX33" i="50"/>
  <c r="CW33" i="50"/>
  <c r="CV33" i="50"/>
  <c r="CU33" i="50"/>
  <c r="CT33" i="50"/>
  <c r="CS33" i="50"/>
  <c r="CR33" i="50"/>
  <c r="CQ33" i="50"/>
  <c r="CP33" i="50"/>
  <c r="CO33" i="50"/>
  <c r="CN33" i="50"/>
  <c r="CM33" i="50"/>
  <c r="CL33" i="50"/>
  <c r="CK33" i="50"/>
  <c r="CJ33" i="50"/>
  <c r="CI33" i="50"/>
  <c r="CH33" i="50"/>
  <c r="CG33" i="50"/>
  <c r="CE33" i="50"/>
  <c r="CD33" i="50"/>
  <c r="FD33" i="50" s="1"/>
  <c r="CC33" i="50"/>
  <c r="CB33" i="50"/>
  <c r="CA33" i="50"/>
  <c r="BZ33" i="50"/>
  <c r="BY33" i="50"/>
  <c r="BX33" i="50"/>
  <c r="EX33" i="50" s="1"/>
  <c r="BW33" i="50"/>
  <c r="BV33" i="50"/>
  <c r="EV33" i="50" s="1"/>
  <c r="BU33" i="50"/>
  <c r="BT33" i="50"/>
  <c r="BS33" i="50"/>
  <c r="BR33" i="50"/>
  <c r="BQ33" i="50"/>
  <c r="BP33" i="50"/>
  <c r="BO33" i="50"/>
  <c r="BN33" i="50"/>
  <c r="EN33" i="50" s="1"/>
  <c r="BM33" i="50"/>
  <c r="DM33" i="50" s="1"/>
  <c r="BL33" i="50"/>
  <c r="BK33" i="50"/>
  <c r="BJ33" i="50"/>
  <c r="BI33" i="50"/>
  <c r="BH33" i="50"/>
  <c r="EH33" i="50" s="1"/>
  <c r="BG33" i="50"/>
  <c r="D33" i="50"/>
  <c r="EM32" i="50"/>
  <c r="DE32" i="50"/>
  <c r="DD32" i="50"/>
  <c r="DC32" i="50"/>
  <c r="DB32" i="50"/>
  <c r="DA32" i="50"/>
  <c r="CZ32" i="50"/>
  <c r="CY32" i="50"/>
  <c r="DY32" i="50" s="1"/>
  <c r="CX32" i="50"/>
  <c r="CW32" i="50"/>
  <c r="CV32" i="50"/>
  <c r="CU32" i="50"/>
  <c r="CT32" i="50"/>
  <c r="CS32" i="50"/>
  <c r="CR32" i="50"/>
  <c r="CQ32" i="50"/>
  <c r="DQ32" i="50" s="1"/>
  <c r="CP32" i="50"/>
  <c r="CO32" i="50"/>
  <c r="CN32" i="50"/>
  <c r="CM32" i="50"/>
  <c r="CL32" i="50"/>
  <c r="CK32" i="50"/>
  <c r="CJ32" i="50"/>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DN32" i="50" s="1"/>
  <c r="BM32" i="50"/>
  <c r="BL32" i="50"/>
  <c r="BK32" i="50"/>
  <c r="EK32" i="50" s="1"/>
  <c r="BJ32" i="50"/>
  <c r="BI32" i="50"/>
  <c r="BH32" i="50"/>
  <c r="EH32" i="50" s="1"/>
  <c r="BG32" i="50"/>
  <c r="D32" i="50"/>
  <c r="EV31" i="50"/>
  <c r="EE31" i="50"/>
  <c r="ED31" i="50"/>
  <c r="DW31" i="50"/>
  <c r="DE31" i="50"/>
  <c r="DD31" i="50"/>
  <c r="DC31" i="50"/>
  <c r="DB31" i="50"/>
  <c r="DA31" i="50"/>
  <c r="CZ31" i="50"/>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BZ31" i="50"/>
  <c r="BY31" i="50"/>
  <c r="BX31" i="50"/>
  <c r="BW31" i="50"/>
  <c r="BV31" i="50"/>
  <c r="DV31" i="50" s="1"/>
  <c r="BU31" i="50"/>
  <c r="BT31" i="50"/>
  <c r="BS31" i="50"/>
  <c r="BR31" i="50"/>
  <c r="BQ31" i="50"/>
  <c r="BP31" i="50"/>
  <c r="BO31" i="50"/>
  <c r="DO31" i="50" s="1"/>
  <c r="BN31" i="50"/>
  <c r="BM31" i="50"/>
  <c r="BL31" i="50"/>
  <c r="BK31" i="50"/>
  <c r="BJ31" i="50"/>
  <c r="BI31" i="50"/>
  <c r="BH31" i="50"/>
  <c r="BG31" i="50"/>
  <c r="D31" i="50"/>
  <c r="ES30" i="50"/>
  <c r="DT30" i="50"/>
  <c r="DE30" i="50"/>
  <c r="DD30" i="50"/>
  <c r="DC30" i="50"/>
  <c r="DB30" i="50"/>
  <c r="DA30" i="50"/>
  <c r="CZ30" i="50"/>
  <c r="CY30" i="50"/>
  <c r="CX30" i="50"/>
  <c r="CW30" i="50"/>
  <c r="EW30" i="50" s="1"/>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E29" i="50"/>
  <c r="DD29" i="50"/>
  <c r="DC29" i="50"/>
  <c r="DB29" i="50"/>
  <c r="DA29" i="50"/>
  <c r="CZ29" i="50"/>
  <c r="CY29" i="50"/>
  <c r="CX29" i="50"/>
  <c r="CW29" i="50"/>
  <c r="CV29" i="50"/>
  <c r="CU29" i="50"/>
  <c r="CT29" i="50"/>
  <c r="CS29" i="50"/>
  <c r="CR29" i="50"/>
  <c r="CQ29" i="50"/>
  <c r="CP29" i="50"/>
  <c r="CO29" i="50"/>
  <c r="CN29" i="50"/>
  <c r="CM29" i="50"/>
  <c r="CL29" i="50"/>
  <c r="CK29" i="50"/>
  <c r="CJ29" i="50"/>
  <c r="CI29" i="50"/>
  <c r="CH29" i="50"/>
  <c r="CG29" i="50"/>
  <c r="CE29" i="50"/>
  <c r="CD29" i="50"/>
  <c r="CC29" i="50"/>
  <c r="CB29" i="50"/>
  <c r="CA29" i="50"/>
  <c r="BZ29" i="50"/>
  <c r="BY29" i="50"/>
  <c r="DY29" i="50" s="1"/>
  <c r="BX29" i="50"/>
  <c r="BW29" i="50"/>
  <c r="BV29" i="50"/>
  <c r="BU29" i="50"/>
  <c r="BT29" i="50"/>
  <c r="DT29" i="50" s="1"/>
  <c r="BS29" i="50"/>
  <c r="BR29" i="50"/>
  <c r="BQ29" i="50"/>
  <c r="DQ29" i="50" s="1"/>
  <c r="BP29" i="50"/>
  <c r="BO29" i="50"/>
  <c r="BN29" i="50"/>
  <c r="BM29" i="50"/>
  <c r="BL29" i="50"/>
  <c r="BK29" i="50"/>
  <c r="BJ29" i="50"/>
  <c r="BI29" i="50"/>
  <c r="DI29" i="50" s="1"/>
  <c r="BH29" i="50"/>
  <c r="BG29" i="50"/>
  <c r="D29" i="50"/>
  <c r="ED28" i="50"/>
  <c r="EC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DN28" i="50" s="1"/>
  <c r="BM28" i="50"/>
  <c r="BL28" i="50"/>
  <c r="BK28" i="50"/>
  <c r="BJ28" i="50"/>
  <c r="BI28" i="50"/>
  <c r="DI28" i="50" s="1"/>
  <c r="BH28" i="50"/>
  <c r="BG28" i="50"/>
  <c r="D28" i="50"/>
  <c r="FD27" i="50"/>
  <c r="EV27" i="50"/>
  <c r="ED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BZ27" i="50"/>
  <c r="BY27" i="50"/>
  <c r="BX27" i="50"/>
  <c r="BW27" i="50"/>
  <c r="DW27" i="50" s="1"/>
  <c r="BV27" i="50"/>
  <c r="DV27" i="50" s="1"/>
  <c r="BU27" i="50"/>
  <c r="BT27" i="50"/>
  <c r="ET27" i="50" s="1"/>
  <c r="BS27" i="50"/>
  <c r="BR27" i="50"/>
  <c r="BQ27" i="50"/>
  <c r="BP27" i="50"/>
  <c r="BO27" i="50"/>
  <c r="DO27" i="50" s="1"/>
  <c r="BN27" i="50"/>
  <c r="BM27" i="50"/>
  <c r="BL27" i="50"/>
  <c r="EL27" i="50" s="1"/>
  <c r="BK27" i="50"/>
  <c r="BJ27" i="50"/>
  <c r="BI27" i="50"/>
  <c r="BH27" i="50"/>
  <c r="BG27" i="50"/>
  <c r="DG27" i="50" s="1"/>
  <c r="D27" i="50"/>
  <c r="ES26" i="50"/>
  <c r="EK26"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EB26" i="50" s="1"/>
  <c r="CA26" i="50"/>
  <c r="BZ26" i="50"/>
  <c r="BY26" i="50"/>
  <c r="BX26" i="50"/>
  <c r="BW26" i="50"/>
  <c r="BV26" i="50"/>
  <c r="BU26" i="50"/>
  <c r="BT26" i="50"/>
  <c r="DT26" i="50" s="1"/>
  <c r="BS26" i="50"/>
  <c r="BR26" i="50"/>
  <c r="BQ26" i="50"/>
  <c r="BP26" i="50"/>
  <c r="BO26" i="50"/>
  <c r="BN26" i="50"/>
  <c r="BM26" i="50"/>
  <c r="BL26" i="50"/>
  <c r="DL26" i="50" s="1"/>
  <c r="BK26" i="50"/>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BY24" i="50"/>
  <c r="DY24" i="50" s="1"/>
  <c r="BX24" i="50"/>
  <c r="BW24" i="50"/>
  <c r="BV24" i="50"/>
  <c r="DV24" i="50" s="1"/>
  <c r="BU24" i="50"/>
  <c r="EU24" i="50" s="1"/>
  <c r="BT24" i="50"/>
  <c r="BS24" i="50"/>
  <c r="BR24" i="50"/>
  <c r="BQ24" i="50"/>
  <c r="BP24" i="50"/>
  <c r="BO24" i="50"/>
  <c r="BN24" i="50"/>
  <c r="DN24" i="50" s="1"/>
  <c r="BM24" i="50"/>
  <c r="BL24" i="50"/>
  <c r="BK24" i="50"/>
  <c r="BJ24" i="50"/>
  <c r="BI24" i="50"/>
  <c r="BH24" i="50"/>
  <c r="BG24" i="50"/>
  <c r="D24" i="50"/>
  <c r="ER23"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CC23" i="50"/>
  <c r="CB23" i="50"/>
  <c r="CA23" i="50"/>
  <c r="BZ23" i="50"/>
  <c r="EZ23" i="50" s="1"/>
  <c r="BY23" i="50"/>
  <c r="BX23" i="50"/>
  <c r="BW23" i="50"/>
  <c r="BV23" i="50"/>
  <c r="BU23" i="50"/>
  <c r="BT23" i="50"/>
  <c r="BS23" i="50"/>
  <c r="BR23" i="50"/>
  <c r="DR23" i="50" s="1"/>
  <c r="BQ23" i="50"/>
  <c r="BP23" i="50"/>
  <c r="BO23" i="50"/>
  <c r="BN23" i="50"/>
  <c r="BM23" i="50"/>
  <c r="BL23" i="50"/>
  <c r="BK23" i="50"/>
  <c r="BJ23" i="50"/>
  <c r="EJ23" i="50" s="1"/>
  <c r="BI23" i="50"/>
  <c r="BH23" i="50"/>
  <c r="BG23" i="50"/>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EB22" i="50" s="1"/>
  <c r="CA22" i="50"/>
  <c r="BZ22" i="50"/>
  <c r="BY22" i="50"/>
  <c r="BX22" i="50"/>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CB21" i="50"/>
  <c r="CA21" i="50"/>
  <c r="BZ21" i="50"/>
  <c r="BY21" i="50"/>
  <c r="DY21" i="50" s="1"/>
  <c r="BX21" i="50"/>
  <c r="BW21" i="50"/>
  <c r="BV21" i="50"/>
  <c r="BU21" i="50"/>
  <c r="BT21" i="50"/>
  <c r="BS21" i="50"/>
  <c r="BR21" i="50"/>
  <c r="BQ21" i="50"/>
  <c r="DQ21" i="50" s="1"/>
  <c r="BP21" i="50"/>
  <c r="BO21" i="50"/>
  <c r="BN21" i="50"/>
  <c r="BM21" i="50"/>
  <c r="BL21" i="50"/>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BX20" i="50"/>
  <c r="BW20" i="50"/>
  <c r="BV20" i="50"/>
  <c r="DV20" i="50" s="1"/>
  <c r="BU20" i="50"/>
  <c r="BT20" i="50"/>
  <c r="BS20" i="50"/>
  <c r="BR20" i="50"/>
  <c r="BQ20" i="50"/>
  <c r="BP20" i="50"/>
  <c r="BO20" i="50"/>
  <c r="BN20" i="50"/>
  <c r="DN20" i="50" s="1"/>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EY56" i="49" s="1"/>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DJ55" i="49"/>
  <c r="DE55" i="49"/>
  <c r="DD55" i="49"/>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DU53" i="49" s="1"/>
  <c r="BT53" i="49"/>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DB52" i="49"/>
  <c r="DA52" i="49"/>
  <c r="CZ52" i="49"/>
  <c r="CY52" i="49"/>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DE51" i="49"/>
  <c r="DD51" i="49"/>
  <c r="DC51" i="49"/>
  <c r="DB51" i="49"/>
  <c r="DA51" i="49"/>
  <c r="CZ51" i="49"/>
  <c r="CY51" i="49"/>
  <c r="CX51" i="49"/>
  <c r="CW51" i="49"/>
  <c r="CV51" i="49"/>
  <c r="EV51" i="49" s="1"/>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FB49" i="49" s="1"/>
  <c r="CA49" i="49"/>
  <c r="EA49" i="49" s="1"/>
  <c r="BZ49" i="49"/>
  <c r="BY49" i="49"/>
  <c r="BX49" i="49"/>
  <c r="BW49" i="49"/>
  <c r="DW49" i="49" s="1"/>
  <c r="BV49" i="49"/>
  <c r="BU49" i="49"/>
  <c r="DU49" i="49" s="1"/>
  <c r="BT49" i="49"/>
  <c r="BS49" i="49"/>
  <c r="DS49" i="49" s="1"/>
  <c r="BR49" i="49"/>
  <c r="BQ49" i="49"/>
  <c r="BP49" i="49"/>
  <c r="BO49" i="49"/>
  <c r="BN49" i="49"/>
  <c r="BM49" i="49"/>
  <c r="BL49" i="49"/>
  <c r="BK49" i="49"/>
  <c r="DK49" i="49" s="1"/>
  <c r="BJ49" i="49"/>
  <c r="BI49" i="49"/>
  <c r="BH49" i="49"/>
  <c r="BG49" i="49"/>
  <c r="D49"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DU48" i="49" s="1"/>
  <c r="BT48" i="49"/>
  <c r="DT48" i="49" s="1"/>
  <c r="BS48" i="49"/>
  <c r="BR48" i="49"/>
  <c r="BQ48" i="49"/>
  <c r="BP48" i="49"/>
  <c r="BO48" i="49"/>
  <c r="BN48" i="49"/>
  <c r="DN48" i="49" s="1"/>
  <c r="BM48" i="49"/>
  <c r="BL48" i="49"/>
  <c r="DL48" i="49" s="1"/>
  <c r="BK48" i="49"/>
  <c r="BJ48" i="49"/>
  <c r="BI48" i="49"/>
  <c r="EI48" i="49" s="1"/>
  <c r="BH48" i="49"/>
  <c r="BG48" i="49"/>
  <c r="D48" i="49"/>
  <c r="DE47" i="49"/>
  <c r="DD47" i="49"/>
  <c r="DC47" i="49"/>
  <c r="DB47" i="49"/>
  <c r="DA47" i="49"/>
  <c r="CZ47" i="49"/>
  <c r="CY47" i="49"/>
  <c r="CX47" i="49"/>
  <c r="CW47" i="49"/>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BY47" i="49"/>
  <c r="BX47" i="49"/>
  <c r="BW47" i="49"/>
  <c r="BV47" i="49"/>
  <c r="BU47" i="49"/>
  <c r="BT47" i="49"/>
  <c r="BS47" i="49"/>
  <c r="BR47" i="49"/>
  <c r="BQ47" i="49"/>
  <c r="BP47" i="49"/>
  <c r="BO47" i="49"/>
  <c r="BN47" i="49"/>
  <c r="BM47" i="49"/>
  <c r="EM47" i="49" s="1"/>
  <c r="BL47" i="49"/>
  <c r="BK47" i="49"/>
  <c r="BJ47" i="49"/>
  <c r="BI47" i="49"/>
  <c r="BH47" i="49"/>
  <c r="BG47" i="49"/>
  <c r="D47" i="49"/>
  <c r="DK46"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EA46" i="49" s="1"/>
  <c r="BZ46" i="49"/>
  <c r="EZ46" i="49" s="1"/>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CA45" i="49"/>
  <c r="BZ45" i="49"/>
  <c r="BY45" i="49"/>
  <c r="BX45" i="49"/>
  <c r="BW45" i="49"/>
  <c r="BV45" i="49"/>
  <c r="BU45" i="49"/>
  <c r="BT45" i="49"/>
  <c r="BS45" i="49"/>
  <c r="BR45" i="49"/>
  <c r="BQ45" i="49"/>
  <c r="BP45" i="49"/>
  <c r="BO45" i="49"/>
  <c r="BN45" i="49"/>
  <c r="BM45" i="49"/>
  <c r="BL45" i="49"/>
  <c r="BK45" i="49"/>
  <c r="BJ45" i="49"/>
  <c r="BI45" i="49"/>
  <c r="BH45" i="49"/>
  <c r="EH45" i="49" s="1"/>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DV44" i="49" s="1"/>
  <c r="BU44" i="49"/>
  <c r="BT44" i="49"/>
  <c r="BS44" i="49"/>
  <c r="DS44" i="49" s="1"/>
  <c r="BR44" i="49"/>
  <c r="ER44" i="49" s="1"/>
  <c r="BQ44" i="49"/>
  <c r="BP44" i="49"/>
  <c r="BO44" i="49"/>
  <c r="BN44" i="49"/>
  <c r="BM44" i="49"/>
  <c r="DM44" i="49" s="1"/>
  <c r="BL44" i="49"/>
  <c r="BK44" i="49"/>
  <c r="BJ44" i="49"/>
  <c r="BI44" i="49"/>
  <c r="BH44" i="49"/>
  <c r="BG44" i="49"/>
  <c r="D44" i="49"/>
  <c r="DE43" i="49"/>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CC43" i="49"/>
  <c r="CB43" i="49"/>
  <c r="CA43" i="49"/>
  <c r="BZ43" i="49"/>
  <c r="BY43" i="49"/>
  <c r="BX43" i="49"/>
  <c r="BW43" i="49"/>
  <c r="BV43" i="49"/>
  <c r="BU43" i="49"/>
  <c r="BT43" i="49"/>
  <c r="BS43" i="49"/>
  <c r="ES43" i="49" s="1"/>
  <c r="BR43" i="49"/>
  <c r="DR43" i="49" s="1"/>
  <c r="BQ43" i="49"/>
  <c r="BP43" i="49"/>
  <c r="BO43" i="49"/>
  <c r="BN43" i="49"/>
  <c r="BM43" i="49"/>
  <c r="BL43" i="49"/>
  <c r="BK43" i="49"/>
  <c r="BJ43" i="49"/>
  <c r="EJ43" i="49" s="1"/>
  <c r="BI43" i="49"/>
  <c r="BH43" i="49"/>
  <c r="BG43" i="49"/>
  <c r="D43" i="49"/>
  <c r="EO42"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CG42" i="49"/>
  <c r="CE42" i="49"/>
  <c r="CD42" i="49"/>
  <c r="ED42" i="49" s="1"/>
  <c r="CC42" i="49"/>
  <c r="CB42" i="49"/>
  <c r="CA42" i="49"/>
  <c r="BZ42" i="49"/>
  <c r="BY42" i="49"/>
  <c r="BX42" i="49"/>
  <c r="BW42" i="49"/>
  <c r="BV42" i="49"/>
  <c r="DV42" i="49" s="1"/>
  <c r="BU42" i="49"/>
  <c r="BT42" i="49"/>
  <c r="BS42" i="49"/>
  <c r="BR42" i="49"/>
  <c r="BQ42" i="49"/>
  <c r="BP42" i="49"/>
  <c r="BO42" i="49"/>
  <c r="BN42" i="49"/>
  <c r="DN42" i="49" s="1"/>
  <c r="BM42" i="49"/>
  <c r="BL42" i="49"/>
  <c r="BK42" i="49"/>
  <c r="BJ42" i="49"/>
  <c r="BI42" i="49"/>
  <c r="BH42" i="49"/>
  <c r="DH42" i="49" s="1"/>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BY40" i="49"/>
  <c r="BX40" i="49"/>
  <c r="BW40" i="49"/>
  <c r="DW40" i="49" s="1"/>
  <c r="BV40" i="49"/>
  <c r="DV40" i="49" s="1"/>
  <c r="BU40" i="49"/>
  <c r="BT40" i="49"/>
  <c r="BS40" i="49"/>
  <c r="DS40" i="49" s="1"/>
  <c r="BR40" i="49"/>
  <c r="BQ40" i="49"/>
  <c r="BP40" i="49"/>
  <c r="BO40" i="49"/>
  <c r="BN40" i="49"/>
  <c r="BM40" i="49"/>
  <c r="BL40" i="49"/>
  <c r="BK40" i="49"/>
  <c r="BJ40" i="49"/>
  <c r="BI40" i="49"/>
  <c r="BH40" i="49"/>
  <c r="BG40" i="49"/>
  <c r="D40" i="49"/>
  <c r="DE39" i="49"/>
  <c r="DD39" i="49"/>
  <c r="DC39" i="49"/>
  <c r="DB39" i="49"/>
  <c r="EB39" i="49" s="1"/>
  <c r="DA39" i="49"/>
  <c r="CZ39" i="49"/>
  <c r="CY39" i="49"/>
  <c r="CX39" i="49"/>
  <c r="CW39" i="49"/>
  <c r="CV39" i="49"/>
  <c r="CU39" i="49"/>
  <c r="CT39" i="49"/>
  <c r="CS39" i="49"/>
  <c r="CR39" i="49"/>
  <c r="CQ39" i="49"/>
  <c r="CP39" i="49"/>
  <c r="CO39" i="49"/>
  <c r="CN39" i="49"/>
  <c r="CM39" i="49"/>
  <c r="CL39" i="49"/>
  <c r="DL39" i="49" s="1"/>
  <c r="CK39" i="49"/>
  <c r="CJ39" i="49"/>
  <c r="CI39" i="49"/>
  <c r="CH39" i="49"/>
  <c r="CG39" i="49"/>
  <c r="CE39" i="49"/>
  <c r="CD39" i="49"/>
  <c r="CC39" i="49"/>
  <c r="CB39" i="49"/>
  <c r="CA39" i="49"/>
  <c r="FA39" i="49" s="1"/>
  <c r="BZ39" i="49"/>
  <c r="BY39" i="49"/>
  <c r="BX39" i="49"/>
  <c r="DX39" i="49" s="1"/>
  <c r="BW39" i="49"/>
  <c r="DW39" i="49" s="1"/>
  <c r="BV39" i="49"/>
  <c r="BU39" i="49"/>
  <c r="BT39" i="49"/>
  <c r="BS39" i="49"/>
  <c r="ES39" i="49" s="1"/>
  <c r="BR39" i="49"/>
  <c r="BQ39" i="49"/>
  <c r="BP39" i="49"/>
  <c r="BO39" i="49"/>
  <c r="EO39" i="49" s="1"/>
  <c r="BN39" i="49"/>
  <c r="BM39" i="49"/>
  <c r="BL39" i="49"/>
  <c r="BK39" i="49"/>
  <c r="EK39" i="49" s="1"/>
  <c r="BJ39" i="49"/>
  <c r="BI39" i="49"/>
  <c r="BH39" i="49"/>
  <c r="DH39" i="49" s="1"/>
  <c r="BG39" i="49"/>
  <c r="DG39" i="49" s="1"/>
  <c r="D39" i="49"/>
  <c r="DX38" i="49"/>
  <c r="DE38" i="49"/>
  <c r="DD38" i="49"/>
  <c r="DC38" i="49"/>
  <c r="DB38" i="49"/>
  <c r="DA38" i="49"/>
  <c r="CZ38" i="49"/>
  <c r="CY38" i="49"/>
  <c r="DY38" i="49" s="1"/>
  <c r="CX38" i="49"/>
  <c r="CW38" i="49"/>
  <c r="CV38" i="49"/>
  <c r="CU38" i="49"/>
  <c r="CT38" i="49"/>
  <c r="CS38" i="49"/>
  <c r="CR38" i="49"/>
  <c r="CQ38" i="49"/>
  <c r="CP38" i="49"/>
  <c r="CO38" i="49"/>
  <c r="CN38" i="49"/>
  <c r="CM38" i="49"/>
  <c r="CL38" i="49"/>
  <c r="CK38" i="49"/>
  <c r="CJ38" i="49"/>
  <c r="CI38" i="49"/>
  <c r="CH38" i="49"/>
  <c r="CG38" i="49"/>
  <c r="CE38" i="49"/>
  <c r="CD38" i="49"/>
  <c r="CC38" i="49"/>
  <c r="CB38" i="49"/>
  <c r="FB38" i="49" s="1"/>
  <c r="CA38" i="49"/>
  <c r="BZ38" i="49"/>
  <c r="BY38" i="49"/>
  <c r="BX38" i="49"/>
  <c r="BW38" i="49"/>
  <c r="BV38" i="49"/>
  <c r="BU38" i="49"/>
  <c r="DU38" i="49" s="1"/>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DE36" i="49"/>
  <c r="DD36" i="49"/>
  <c r="DC36" i="49"/>
  <c r="DB36" i="49"/>
  <c r="DA36" i="49"/>
  <c r="CZ36" i="49"/>
  <c r="CY36" i="49"/>
  <c r="CX36" i="49"/>
  <c r="CW36" i="49"/>
  <c r="CV36" i="49"/>
  <c r="CU36" i="49"/>
  <c r="CT36" i="49"/>
  <c r="CS36" i="49"/>
  <c r="CR36" i="49"/>
  <c r="CQ36" i="49"/>
  <c r="CP36" i="49"/>
  <c r="CO36" i="49"/>
  <c r="CN36" i="49"/>
  <c r="CM36" i="49"/>
  <c r="CL36" i="49"/>
  <c r="CK36" i="49"/>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EV35" i="49"/>
  <c r="DV35" i="49"/>
  <c r="DE35" i="49"/>
  <c r="EE35" i="49" s="1"/>
  <c r="DD35" i="49"/>
  <c r="DC35" i="49"/>
  <c r="DB35" i="49"/>
  <c r="DA35" i="49"/>
  <c r="CZ35" i="49"/>
  <c r="CY35" i="49"/>
  <c r="CX35" i="49"/>
  <c r="CW35" i="49"/>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CG34" i="49"/>
  <c r="CE34" i="49"/>
  <c r="FE34" i="49" s="1"/>
  <c r="CD34" i="49"/>
  <c r="CC34" i="49"/>
  <c r="CB34" i="49"/>
  <c r="CA34" i="49"/>
  <c r="BZ34" i="49"/>
  <c r="BY34" i="49"/>
  <c r="BX34" i="49"/>
  <c r="BW34" i="49"/>
  <c r="BV34" i="49"/>
  <c r="BU34" i="49"/>
  <c r="DU34" i="49" s="1"/>
  <c r="BT34" i="49"/>
  <c r="BS34" i="49"/>
  <c r="ES34" i="49" s="1"/>
  <c r="BR34" i="49"/>
  <c r="BQ34" i="49"/>
  <c r="BP34" i="49"/>
  <c r="BO34" i="49"/>
  <c r="BN34" i="49"/>
  <c r="BM34" i="49"/>
  <c r="BL34" i="49"/>
  <c r="BK34" i="49"/>
  <c r="EK34" i="49" s="1"/>
  <c r="BJ34" i="49"/>
  <c r="BI34" i="49"/>
  <c r="BH34" i="49"/>
  <c r="BG34" i="49"/>
  <c r="DG34" i="49" s="1"/>
  <c r="D34" i="49"/>
  <c r="FA33" i="49"/>
  <c r="DE33" i="49"/>
  <c r="DD33" i="49"/>
  <c r="DC33" i="49"/>
  <c r="DB33" i="49"/>
  <c r="DA33" i="49"/>
  <c r="CZ33" i="49"/>
  <c r="CY33" i="49"/>
  <c r="CX33" i="49"/>
  <c r="CW33" i="49"/>
  <c r="CV33" i="49"/>
  <c r="CU33" i="49"/>
  <c r="CT33" i="49"/>
  <c r="CS33" i="49"/>
  <c r="CR33" i="49"/>
  <c r="CQ33" i="49"/>
  <c r="CP33" i="49"/>
  <c r="CO33" i="49"/>
  <c r="CN33" i="49"/>
  <c r="CM33" i="49"/>
  <c r="CL33" i="49"/>
  <c r="CK33" i="49"/>
  <c r="CJ33" i="49"/>
  <c r="CI33" i="49"/>
  <c r="CH33" i="49"/>
  <c r="CG33" i="49"/>
  <c r="CE33" i="49"/>
  <c r="CD33" i="49"/>
  <c r="CC33" i="49"/>
  <c r="CB33" i="49"/>
  <c r="CA33" i="49"/>
  <c r="BZ33" i="49"/>
  <c r="EZ33" i="49" s="1"/>
  <c r="BY33" i="49"/>
  <c r="BX33" i="49"/>
  <c r="BW33" i="49"/>
  <c r="BV33" i="49"/>
  <c r="BU33" i="49"/>
  <c r="BT33" i="49"/>
  <c r="BS33" i="49"/>
  <c r="BR33" i="49"/>
  <c r="ER33" i="49" s="1"/>
  <c r="BQ33" i="49"/>
  <c r="BP33" i="49"/>
  <c r="DP33" i="49" s="1"/>
  <c r="BO33" i="49"/>
  <c r="BN33" i="49"/>
  <c r="BM33" i="49"/>
  <c r="BL33" i="49"/>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BV32" i="49"/>
  <c r="DV32" i="49" s="1"/>
  <c r="BU32" i="49"/>
  <c r="BT32" i="49"/>
  <c r="BS32" i="49"/>
  <c r="BR32" i="49"/>
  <c r="BQ32" i="49"/>
  <c r="BP32" i="49"/>
  <c r="BO32" i="49"/>
  <c r="BN32" i="49"/>
  <c r="BM32" i="49"/>
  <c r="BL32" i="49"/>
  <c r="BK32" i="49"/>
  <c r="BJ32" i="49"/>
  <c r="BI32" i="49"/>
  <c r="EI32" i="49" s="1"/>
  <c r="BH32" i="49"/>
  <c r="BG32" i="49"/>
  <c r="D32" i="49"/>
  <c r="DW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BZ31" i="49"/>
  <c r="DZ31" i="49" s="1"/>
  <c r="BY31" i="49"/>
  <c r="BX31" i="49"/>
  <c r="BW31" i="49"/>
  <c r="BV31" i="49"/>
  <c r="DV31" i="49" s="1"/>
  <c r="BU31" i="49"/>
  <c r="BT31" i="49"/>
  <c r="DT31" i="49" s="1"/>
  <c r="BS31" i="49"/>
  <c r="BR31" i="49"/>
  <c r="BQ31" i="49"/>
  <c r="BP31" i="49"/>
  <c r="BO31" i="49"/>
  <c r="BN31" i="49"/>
  <c r="DN31" i="49" s="1"/>
  <c r="BM31" i="49"/>
  <c r="BL31" i="49"/>
  <c r="BK31" i="49"/>
  <c r="BJ31" i="49"/>
  <c r="BI31" i="49"/>
  <c r="BH31" i="49"/>
  <c r="DH31" i="49" s="1"/>
  <c r="BG31" i="49"/>
  <c r="D31" i="49"/>
  <c r="EG30" i="49"/>
  <c r="EA30"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BM30" i="49"/>
  <c r="BL30" i="49"/>
  <c r="EL30" i="49" s="1"/>
  <c r="BK30" i="49"/>
  <c r="EK30" i="49" s="1"/>
  <c r="BJ30" i="49"/>
  <c r="BI30" i="49"/>
  <c r="DI30" i="49" s="1"/>
  <c r="BH30" i="49"/>
  <c r="BG30" i="49"/>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DK28" i="49" s="1"/>
  <c r="CJ28" i="49"/>
  <c r="CI28" i="49"/>
  <c r="CH28" i="49"/>
  <c r="CG28" i="49"/>
  <c r="CE28" i="49"/>
  <c r="CD28" i="49"/>
  <c r="CC28" i="49"/>
  <c r="CB28" i="49"/>
  <c r="CA28" i="49"/>
  <c r="BZ28" i="49"/>
  <c r="BY28" i="49"/>
  <c r="BX28" i="49"/>
  <c r="DX28" i="49" s="1"/>
  <c r="BW28" i="49"/>
  <c r="BV28" i="49"/>
  <c r="BU28" i="49"/>
  <c r="DU28" i="49" s="1"/>
  <c r="BT28" i="49"/>
  <c r="BS28" i="49"/>
  <c r="BR28" i="49"/>
  <c r="ER28" i="49" s="1"/>
  <c r="BQ28" i="49"/>
  <c r="BP28" i="49"/>
  <c r="DP28" i="49" s="1"/>
  <c r="BO28" i="49"/>
  <c r="BN28" i="49"/>
  <c r="BM28" i="49"/>
  <c r="EM28" i="49" s="1"/>
  <c r="BL28" i="49"/>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BY27" i="49"/>
  <c r="BX27" i="49"/>
  <c r="BW27" i="49"/>
  <c r="BV27" i="49"/>
  <c r="BU27" i="49"/>
  <c r="BT27" i="49"/>
  <c r="BS27" i="49"/>
  <c r="ES27" i="49" s="1"/>
  <c r="BR27" i="49"/>
  <c r="BQ27" i="49"/>
  <c r="BP27" i="49"/>
  <c r="BO27" i="49"/>
  <c r="BN27" i="49"/>
  <c r="BM27" i="49"/>
  <c r="BL27" i="49"/>
  <c r="BK27" i="49"/>
  <c r="BJ27" i="49"/>
  <c r="BI27" i="49"/>
  <c r="BH27" i="49"/>
  <c r="BG27" i="49"/>
  <c r="D27"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CG26" i="49"/>
  <c r="CE26" i="49"/>
  <c r="CD26" i="49"/>
  <c r="CC26" i="49"/>
  <c r="CB26" i="49"/>
  <c r="CA26" i="49"/>
  <c r="BZ26" i="49"/>
  <c r="BY26" i="49"/>
  <c r="BX26" i="49"/>
  <c r="DX26" i="49" s="1"/>
  <c r="BW26" i="49"/>
  <c r="BV26" i="49"/>
  <c r="BU26" i="49"/>
  <c r="BT26" i="49"/>
  <c r="BS26" i="49"/>
  <c r="BR26" i="49"/>
  <c r="BQ26" i="49"/>
  <c r="BP26" i="49"/>
  <c r="BO26" i="49"/>
  <c r="DO26" i="49" s="1"/>
  <c r="BN26" i="49"/>
  <c r="BM26" i="49"/>
  <c r="BL26" i="49"/>
  <c r="BK26" i="49"/>
  <c r="BJ26" i="49"/>
  <c r="BI26" i="49"/>
  <c r="BH26" i="49"/>
  <c r="BG26" i="49"/>
  <c r="DG26" i="49" s="1"/>
  <c r="D26" i="49"/>
  <c r="DE25" i="49"/>
  <c r="FE25" i="49" s="1"/>
  <c r="DD25" i="49"/>
  <c r="DC25" i="49"/>
  <c r="DB25" i="49"/>
  <c r="DA25" i="49"/>
  <c r="CZ25" i="49"/>
  <c r="CY25" i="49"/>
  <c r="CX25" i="49"/>
  <c r="CW25" i="49"/>
  <c r="CV25" i="49"/>
  <c r="CU25" i="49"/>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EY24" i="49" s="1"/>
  <c r="BX24" i="49"/>
  <c r="BW24" i="49"/>
  <c r="BV24" i="49"/>
  <c r="BU24" i="49"/>
  <c r="BT24" i="49"/>
  <c r="BS24" i="49"/>
  <c r="BR24" i="49"/>
  <c r="BQ24" i="49"/>
  <c r="DQ24" i="49" s="1"/>
  <c r="BP24" i="49"/>
  <c r="BO24" i="49"/>
  <c r="BN24" i="49"/>
  <c r="BM24" i="49"/>
  <c r="BL24" i="49"/>
  <c r="BK24" i="49"/>
  <c r="BJ24" i="49"/>
  <c r="EJ24" i="49" s="1"/>
  <c r="BI24" i="49"/>
  <c r="EI24" i="49" s="1"/>
  <c r="BH24" i="49"/>
  <c r="BG24" i="49"/>
  <c r="DG24" i="49" s="1"/>
  <c r="D24"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BP23" i="49"/>
  <c r="BO23" i="49"/>
  <c r="BN23" i="49"/>
  <c r="BM23" i="49"/>
  <c r="BL23" i="49"/>
  <c r="BK23" i="49"/>
  <c r="BJ23" i="49"/>
  <c r="EJ23" i="49" s="1"/>
  <c r="BI23" i="49"/>
  <c r="BH23" i="49"/>
  <c r="DH23" i="49" s="1"/>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CA22" i="49"/>
  <c r="BZ22" i="49"/>
  <c r="BY22" i="49"/>
  <c r="DY22" i="49" s="1"/>
  <c r="BX22" i="49"/>
  <c r="BW22" i="49"/>
  <c r="DW22" i="49" s="1"/>
  <c r="BV22" i="49"/>
  <c r="BU22" i="49"/>
  <c r="BT22" i="49"/>
  <c r="BS22" i="49"/>
  <c r="BR22" i="49"/>
  <c r="BQ22" i="49"/>
  <c r="DQ22" i="49" s="1"/>
  <c r="BP22" i="49"/>
  <c r="BO22" i="49"/>
  <c r="EO22" i="49" s="1"/>
  <c r="BN22" i="49"/>
  <c r="BM22" i="49"/>
  <c r="BL22" i="49"/>
  <c r="BK22" i="49"/>
  <c r="BJ22" i="49"/>
  <c r="BI22" i="49"/>
  <c r="DI22" i="49" s="1"/>
  <c r="BH22" i="49"/>
  <c r="BG22" i="49"/>
  <c r="DG22" i="49" s="1"/>
  <c r="D22" i="49"/>
  <c r="ED21" i="49"/>
  <c r="DE21" i="49"/>
  <c r="DD21" i="49"/>
  <c r="DC21" i="49"/>
  <c r="DB21" i="49"/>
  <c r="DA21" i="49"/>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CA21" i="49"/>
  <c r="BZ21" i="49"/>
  <c r="BY21" i="49"/>
  <c r="BX21" i="49"/>
  <c r="EX21" i="49" s="1"/>
  <c r="BW21" i="49"/>
  <c r="BV21" i="49"/>
  <c r="BU21" i="49"/>
  <c r="BT21" i="49"/>
  <c r="ET21" i="49" s="1"/>
  <c r="BS21" i="49"/>
  <c r="BR21" i="49"/>
  <c r="BQ21" i="49"/>
  <c r="BP21" i="49"/>
  <c r="EP21" i="49" s="1"/>
  <c r="BO21" i="49"/>
  <c r="BN21" i="49"/>
  <c r="BM21" i="49"/>
  <c r="BL21" i="49"/>
  <c r="EL21" i="49" s="1"/>
  <c r="BK21" i="49"/>
  <c r="DK21" i="49" s="1"/>
  <c r="BJ21" i="49"/>
  <c r="BI21" i="49"/>
  <c r="BH21" i="49"/>
  <c r="EH21" i="49" s="1"/>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DG20" i="49" s="1"/>
  <c r="CE20" i="49"/>
  <c r="CD20" i="49"/>
  <c r="CC20" i="49"/>
  <c r="CB20" i="49"/>
  <c r="FB20" i="49" s="1"/>
  <c r="CA20" i="49"/>
  <c r="FA20" i="49" s="1"/>
  <c r="BZ20" i="49"/>
  <c r="EZ20" i="49" s="1"/>
  <c r="BY20" i="49"/>
  <c r="BX20" i="49"/>
  <c r="BW20" i="49"/>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BX18" i="49"/>
  <c r="BW18" i="49"/>
  <c r="BV18" i="49"/>
  <c r="EV18" i="49" s="1"/>
  <c r="BU18" i="49"/>
  <c r="EU18" i="49" s="1"/>
  <c r="BT18" i="49"/>
  <c r="BS18" i="49"/>
  <c r="ES18" i="49" s="1"/>
  <c r="BR18" i="49"/>
  <c r="BQ18" i="49"/>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BZ17" i="49"/>
  <c r="BY17" i="49"/>
  <c r="BX17" i="49"/>
  <c r="BW17" i="49"/>
  <c r="BV17" i="49"/>
  <c r="DV17" i="49" s="1"/>
  <c r="BU17" i="49"/>
  <c r="BT17" i="49"/>
  <c r="BS17" i="49"/>
  <c r="BR17" i="49"/>
  <c r="BQ17" i="49"/>
  <c r="BP17" i="49"/>
  <c r="BO17" i="49"/>
  <c r="BN17" i="49"/>
  <c r="BM17" i="49"/>
  <c r="BL17" i="49"/>
  <c r="BK17" i="49"/>
  <c r="BJ17" i="49"/>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BY56" i="48"/>
  <c r="BX56" i="48"/>
  <c r="BW56" i="48"/>
  <c r="BV56" i="48"/>
  <c r="EV56" i="48" s="1"/>
  <c r="BU56" i="48"/>
  <c r="BT56" i="48"/>
  <c r="ET56" i="48" s="1"/>
  <c r="BS56" i="48"/>
  <c r="BR56" i="48"/>
  <c r="BQ56" i="48"/>
  <c r="BP56" i="48"/>
  <c r="BO56" i="48"/>
  <c r="BN56" i="48"/>
  <c r="EN56" i="48" s="1"/>
  <c r="BM56" i="48"/>
  <c r="BL56" i="48"/>
  <c r="EL56" i="48" s="1"/>
  <c r="BK56" i="48"/>
  <c r="BJ56" i="48"/>
  <c r="BI56" i="48"/>
  <c r="BH56" i="48"/>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CB55" i="48"/>
  <c r="CA55" i="48"/>
  <c r="FA55" i="48" s="1"/>
  <c r="BZ55" i="48"/>
  <c r="BY55" i="48"/>
  <c r="EY55" i="48" s="1"/>
  <c r="BX55" i="48"/>
  <c r="BW55" i="48"/>
  <c r="BV55" i="48"/>
  <c r="BU55" i="48"/>
  <c r="BT55" i="48"/>
  <c r="BS55" i="48"/>
  <c r="ES55" i="48" s="1"/>
  <c r="BR55" i="48"/>
  <c r="BQ55" i="48"/>
  <c r="EQ55" i="48" s="1"/>
  <c r="BP55" i="48"/>
  <c r="BO55" i="48"/>
  <c r="BN55" i="48"/>
  <c r="BM55" i="48"/>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CD54" i="48"/>
  <c r="FD54" i="48" s="1"/>
  <c r="CC54" i="48"/>
  <c r="CB54" i="48"/>
  <c r="CA54" i="48"/>
  <c r="BZ54" i="48"/>
  <c r="EZ54" i="48" s="1"/>
  <c r="BY54" i="48"/>
  <c r="BX54" i="48"/>
  <c r="BW54" i="48"/>
  <c r="BV54" i="48"/>
  <c r="EV54" i="48" s="1"/>
  <c r="BU54" i="48"/>
  <c r="BT54" i="48"/>
  <c r="BS54" i="48"/>
  <c r="BR54" i="48"/>
  <c r="ER54" i="48" s="1"/>
  <c r="BQ54" i="48"/>
  <c r="BP54" i="48"/>
  <c r="BO54" i="48"/>
  <c r="BN54" i="48"/>
  <c r="EN54" i="48" s="1"/>
  <c r="BM54" i="48"/>
  <c r="BL54" i="48"/>
  <c r="BK54" i="48"/>
  <c r="BJ54" i="48"/>
  <c r="EJ54" i="48" s="1"/>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BZ53" i="48"/>
  <c r="BY53" i="48"/>
  <c r="EY53" i="48" s="1"/>
  <c r="BX53" i="48"/>
  <c r="BW53" i="48"/>
  <c r="EW53" i="48" s="1"/>
  <c r="BV53" i="48"/>
  <c r="BU53" i="48"/>
  <c r="BT53" i="48"/>
  <c r="BS53" i="48"/>
  <c r="BR53" i="48"/>
  <c r="BQ53" i="48"/>
  <c r="BP53" i="48"/>
  <c r="BO53" i="48"/>
  <c r="EO53" i="48" s="1"/>
  <c r="BN53" i="48"/>
  <c r="DN53" i="48" s="1"/>
  <c r="BM53" i="48"/>
  <c r="BL53" i="48"/>
  <c r="BK53" i="48"/>
  <c r="BJ53" i="48"/>
  <c r="BI53" i="48"/>
  <c r="EI53" i="48" s="1"/>
  <c r="BH53" i="48"/>
  <c r="BG53" i="48"/>
  <c r="EG53" i="48" s="1"/>
  <c r="D53" i="48"/>
  <c r="EV52"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CB52" i="48"/>
  <c r="CA52" i="48"/>
  <c r="FA52" i="48" s="1"/>
  <c r="BZ52" i="48"/>
  <c r="BY52" i="48"/>
  <c r="BX52" i="48"/>
  <c r="BW52" i="48"/>
  <c r="BV52" i="48"/>
  <c r="BU52" i="48"/>
  <c r="BT52" i="48"/>
  <c r="BS52" i="48"/>
  <c r="ES52" i="48" s="1"/>
  <c r="BR52" i="48"/>
  <c r="BQ52" i="48"/>
  <c r="BP52" i="48"/>
  <c r="BO52" i="48"/>
  <c r="BN52" i="48"/>
  <c r="DN52" i="48" s="1"/>
  <c r="BM52" i="48"/>
  <c r="BL52" i="48"/>
  <c r="BK52" i="48"/>
  <c r="EK52" i="48" s="1"/>
  <c r="BJ52" i="48"/>
  <c r="BI52" i="48"/>
  <c r="BH52" i="48"/>
  <c r="BG52" i="48"/>
  <c r="D52"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EZ51" i="48" s="1"/>
  <c r="BY51" i="48"/>
  <c r="BX51" i="48"/>
  <c r="BW51" i="48"/>
  <c r="EW51" i="48" s="1"/>
  <c r="BV51" i="48"/>
  <c r="BU51" i="48"/>
  <c r="BT51" i="48"/>
  <c r="BS51" i="48"/>
  <c r="BR51" i="48"/>
  <c r="ER51" i="48" s="1"/>
  <c r="BQ51" i="48"/>
  <c r="BP51" i="48"/>
  <c r="BO51" i="48"/>
  <c r="DO51" i="48" s="1"/>
  <c r="BN51" i="48"/>
  <c r="BM51" i="48"/>
  <c r="BL51" i="48"/>
  <c r="BK51" i="48"/>
  <c r="BJ51" i="48"/>
  <c r="EJ51" i="48" s="1"/>
  <c r="BI51" i="48"/>
  <c r="BH51" i="48"/>
  <c r="BG51" i="48"/>
  <c r="DG51" i="48" s="1"/>
  <c r="D51" i="48"/>
  <c r="DE50" i="48"/>
  <c r="DD50" i="48"/>
  <c r="DC50" i="48"/>
  <c r="DB50" i="48"/>
  <c r="DA50" i="48"/>
  <c r="CZ50" i="48"/>
  <c r="CY50" i="48"/>
  <c r="CX50" i="48"/>
  <c r="EX50" i="48" s="1"/>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BW50" i="48"/>
  <c r="BV50" i="48"/>
  <c r="EV50" i="48" s="1"/>
  <c r="BU50" i="48"/>
  <c r="BT50" i="48"/>
  <c r="BS50" i="48"/>
  <c r="BR50" i="48"/>
  <c r="BQ50" i="48"/>
  <c r="EQ50" i="48" s="1"/>
  <c r="BP50" i="48"/>
  <c r="BO50" i="48"/>
  <c r="BN50" i="48"/>
  <c r="EN50" i="48" s="1"/>
  <c r="BM50" i="48"/>
  <c r="BL50" i="48"/>
  <c r="BK50" i="48"/>
  <c r="BJ50" i="48"/>
  <c r="BI50" i="48"/>
  <c r="BH50" i="48"/>
  <c r="BG50" i="48"/>
  <c r="D50"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DV49" i="48" s="1"/>
  <c r="BU49" i="48"/>
  <c r="DU49" i="48" s="1"/>
  <c r="BT49" i="48"/>
  <c r="ET49" i="48" s="1"/>
  <c r="BS49" i="48"/>
  <c r="BR49" i="48"/>
  <c r="ER49" i="48" s="1"/>
  <c r="BQ49" i="48"/>
  <c r="BP49" i="48"/>
  <c r="BO49" i="48"/>
  <c r="BN49" i="48"/>
  <c r="BM49" i="48"/>
  <c r="DM49" i="48" s="1"/>
  <c r="BL49" i="48"/>
  <c r="EL49" i="48" s="1"/>
  <c r="BK49" i="48"/>
  <c r="BJ49" i="48"/>
  <c r="EJ49" i="48" s="1"/>
  <c r="BI49" i="48"/>
  <c r="BH49" i="48"/>
  <c r="BG49" i="48"/>
  <c r="D49" i="48"/>
  <c r="EJ48" i="48"/>
  <c r="DE48" i="48"/>
  <c r="DD48" i="48"/>
  <c r="DC48" i="48"/>
  <c r="DB48" i="48"/>
  <c r="DA48" i="48"/>
  <c r="CZ48" i="48"/>
  <c r="CY48" i="48"/>
  <c r="CX48" i="48"/>
  <c r="CW48" i="48"/>
  <c r="CV48" i="48"/>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FE47" i="48" s="1"/>
  <c r="CD47" i="48"/>
  <c r="CC47" i="48"/>
  <c r="CB47" i="48"/>
  <c r="CA47" i="48"/>
  <c r="BZ47" i="48"/>
  <c r="BY47" i="48"/>
  <c r="BX47" i="48"/>
  <c r="BW47" i="48"/>
  <c r="BV47" i="48"/>
  <c r="BU47" i="48"/>
  <c r="BT47" i="48"/>
  <c r="BS47" i="48"/>
  <c r="BR47" i="48"/>
  <c r="BQ47" i="48"/>
  <c r="BP47" i="48"/>
  <c r="EP47" i="48" s="1"/>
  <c r="BO47" i="48"/>
  <c r="EO47" i="48" s="1"/>
  <c r="BN47" i="48"/>
  <c r="BM47" i="48"/>
  <c r="BL47" i="48"/>
  <c r="BK47" i="48"/>
  <c r="DK47" i="48" s="1"/>
  <c r="BJ47" i="48"/>
  <c r="BI47" i="48"/>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CC46" i="48"/>
  <c r="FC46" i="48" s="1"/>
  <c r="CB46" i="48"/>
  <c r="CA46" i="48"/>
  <c r="BZ46" i="48"/>
  <c r="BY46" i="48"/>
  <c r="BX46" i="48"/>
  <c r="BW46" i="48"/>
  <c r="BV46" i="48"/>
  <c r="BU46" i="48"/>
  <c r="EU46" i="48" s="1"/>
  <c r="BT46" i="48"/>
  <c r="BS46" i="48"/>
  <c r="BR46" i="48"/>
  <c r="BQ46" i="48"/>
  <c r="BP46" i="48"/>
  <c r="BO46" i="48"/>
  <c r="BN46" i="48"/>
  <c r="BM46" i="48"/>
  <c r="BL46" i="48"/>
  <c r="BK46" i="48"/>
  <c r="BJ46" i="48"/>
  <c r="BI46" i="48"/>
  <c r="BH46" i="48"/>
  <c r="DH46" i="48" s="1"/>
  <c r="BG46" i="48"/>
  <c r="D46" i="48"/>
  <c r="DE45" i="48"/>
  <c r="DD45" i="48"/>
  <c r="DC45" i="48"/>
  <c r="DB45" i="48"/>
  <c r="DA45" i="48"/>
  <c r="CZ45" i="48"/>
  <c r="CY45" i="48"/>
  <c r="EY45" i="48" s="1"/>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BZ45" i="48"/>
  <c r="BY45" i="48"/>
  <c r="BX45" i="48"/>
  <c r="BW45" i="48"/>
  <c r="BV45" i="48"/>
  <c r="BU45" i="48"/>
  <c r="BT45" i="48"/>
  <c r="BS45" i="48"/>
  <c r="BR45" i="48"/>
  <c r="BQ45" i="48"/>
  <c r="BP45" i="48"/>
  <c r="BO45" i="48"/>
  <c r="BN45" i="48"/>
  <c r="BM45" i="48"/>
  <c r="EM45" i="48" s="1"/>
  <c r="BL45" i="48"/>
  <c r="BK45" i="48"/>
  <c r="BJ45" i="48"/>
  <c r="BI45" i="48"/>
  <c r="BH45" i="48"/>
  <c r="BG45" i="48"/>
  <c r="D45" i="48"/>
  <c r="EE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CC44" i="48"/>
  <c r="FC44" i="48" s="1"/>
  <c r="CB44" i="48"/>
  <c r="CA44" i="48"/>
  <c r="BZ44" i="48"/>
  <c r="EZ44" i="48" s="1"/>
  <c r="BY44" i="48"/>
  <c r="BX44" i="48"/>
  <c r="BW44" i="48"/>
  <c r="BV44" i="48"/>
  <c r="BU44" i="48"/>
  <c r="EU44" i="48" s="1"/>
  <c r="BT44" i="48"/>
  <c r="BS44" i="48"/>
  <c r="DS44" i="48" s="1"/>
  <c r="BR44" i="48"/>
  <c r="BQ44" i="48"/>
  <c r="BP44" i="48"/>
  <c r="BO44" i="48"/>
  <c r="BN44" i="48"/>
  <c r="BM44" i="48"/>
  <c r="EM44" i="48" s="1"/>
  <c r="BL44" i="48"/>
  <c r="BK44" i="48"/>
  <c r="BJ44" i="48"/>
  <c r="DJ44" i="48" s="1"/>
  <c r="BI44" i="48"/>
  <c r="BH44" i="48"/>
  <c r="BG44" i="48"/>
  <c r="D44" i="48"/>
  <c r="EG43" i="48"/>
  <c r="DE43" i="48"/>
  <c r="DD43" i="48"/>
  <c r="DC43" i="48"/>
  <c r="DB43" i="48"/>
  <c r="DA43" i="48"/>
  <c r="CZ43" i="48"/>
  <c r="CY43" i="48"/>
  <c r="CX43" i="48"/>
  <c r="DX43" i="48" s="1"/>
  <c r="CW43" i="48"/>
  <c r="CV43" i="48"/>
  <c r="CU43" i="48"/>
  <c r="CT43" i="48"/>
  <c r="CS43" i="48"/>
  <c r="CR43" i="48"/>
  <c r="CQ43" i="48"/>
  <c r="CP43" i="48"/>
  <c r="CO43" i="48"/>
  <c r="CN43" i="48"/>
  <c r="CM43" i="48"/>
  <c r="CL43" i="48"/>
  <c r="CK43" i="48"/>
  <c r="CJ43" i="48"/>
  <c r="CI43" i="48"/>
  <c r="CH43" i="48"/>
  <c r="CG43" i="48"/>
  <c r="CE43" i="48"/>
  <c r="FE43" i="48" s="1"/>
  <c r="CD43" i="48"/>
  <c r="CC43" i="48"/>
  <c r="CB43" i="48"/>
  <c r="CA43" i="48"/>
  <c r="BZ43" i="48"/>
  <c r="EZ43" i="48" s="1"/>
  <c r="BY43" i="48"/>
  <c r="BX43" i="48"/>
  <c r="BW43" i="48"/>
  <c r="BV43" i="48"/>
  <c r="BU43" i="48"/>
  <c r="BT43" i="48"/>
  <c r="BS43" i="48"/>
  <c r="BR43" i="48"/>
  <c r="ER43" i="48" s="1"/>
  <c r="BQ43" i="48"/>
  <c r="BP43" i="48"/>
  <c r="BO43" i="48"/>
  <c r="BN43" i="48"/>
  <c r="BM43" i="48"/>
  <c r="BL43" i="48"/>
  <c r="BK43" i="48"/>
  <c r="BJ43" i="48"/>
  <c r="EJ43" i="48" s="1"/>
  <c r="BI43" i="48"/>
  <c r="BH43" i="48"/>
  <c r="BG43" i="48"/>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EH42" i="48" s="1"/>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BY40" i="48"/>
  <c r="BX40" i="48"/>
  <c r="BW40" i="48"/>
  <c r="BV40" i="48"/>
  <c r="BU40" i="48"/>
  <c r="BT40" i="48"/>
  <c r="BS40" i="48"/>
  <c r="BR40" i="48"/>
  <c r="BQ40" i="48"/>
  <c r="BP40" i="48"/>
  <c r="BO40" i="48"/>
  <c r="BN40" i="48"/>
  <c r="BM40" i="48"/>
  <c r="BL40" i="48"/>
  <c r="BK40" i="48"/>
  <c r="BJ40" i="48"/>
  <c r="DJ40" i="48" s="1"/>
  <c r="BI40" i="48"/>
  <c r="BH40" i="48"/>
  <c r="BG40" i="48"/>
  <c r="D40"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CA39" i="48"/>
  <c r="BZ39" i="48"/>
  <c r="BY39" i="48"/>
  <c r="BX39" i="48"/>
  <c r="BW39" i="48"/>
  <c r="BV39" i="48"/>
  <c r="BU39" i="48"/>
  <c r="BT39" i="48"/>
  <c r="BS39" i="48"/>
  <c r="ES39" i="48" s="1"/>
  <c r="BR39" i="48"/>
  <c r="BQ39" i="48"/>
  <c r="BP39" i="48"/>
  <c r="BO39" i="48"/>
  <c r="BN39" i="48"/>
  <c r="BM39" i="48"/>
  <c r="BL39" i="48"/>
  <c r="BK39" i="48"/>
  <c r="BJ39" i="48"/>
  <c r="BI39" i="48"/>
  <c r="BH39" i="48"/>
  <c r="BG39" i="48"/>
  <c r="D39"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BX38" i="48"/>
  <c r="BW38" i="48"/>
  <c r="BV38" i="48"/>
  <c r="BU38" i="48"/>
  <c r="BT38" i="48"/>
  <c r="BS38" i="48"/>
  <c r="BR38" i="48"/>
  <c r="BQ38" i="48"/>
  <c r="BP38" i="48"/>
  <c r="BO38" i="48"/>
  <c r="BN38" i="48"/>
  <c r="BM38" i="48"/>
  <c r="BL38" i="48"/>
  <c r="D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F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EW35" i="48" s="1"/>
  <c r="CV35" i="48"/>
  <c r="CU35" i="48"/>
  <c r="CT35" i="48"/>
  <c r="CS35" i="48"/>
  <c r="CR35" i="48"/>
  <c r="CQ35" i="48"/>
  <c r="CP35" i="48"/>
  <c r="CO35" i="48"/>
  <c r="CN35" i="48"/>
  <c r="CM35" i="48"/>
  <c r="CL35" i="48"/>
  <c r="CK35" i="48"/>
  <c r="CJ35" i="48"/>
  <c r="CI35" i="48"/>
  <c r="CH35" i="48"/>
  <c r="CG35" i="48"/>
  <c r="CE35" i="48"/>
  <c r="CD35" i="48"/>
  <c r="CC35" i="48"/>
  <c r="CB35" i="48"/>
  <c r="CA35" i="48"/>
  <c r="FA35" i="48" s="1"/>
  <c r="BZ35" i="48"/>
  <c r="BY35" i="48"/>
  <c r="BX35" i="48"/>
  <c r="BW35" i="48"/>
  <c r="BV35" i="48"/>
  <c r="BU35" i="48"/>
  <c r="BT35" i="48"/>
  <c r="BS35" i="48"/>
  <c r="DS35" i="48" s="1"/>
  <c r="BR35" i="48"/>
  <c r="BQ35" i="48"/>
  <c r="BP35" i="48"/>
  <c r="BO35" i="48"/>
  <c r="BN35" i="48"/>
  <c r="BM35" i="48"/>
  <c r="BL35" i="48"/>
  <c r="BK35" i="48"/>
  <c r="EK35" i="48" s="1"/>
  <c r="BJ35" i="48"/>
  <c r="BI35" i="48"/>
  <c r="BH35" i="48"/>
  <c r="BG35" i="48"/>
  <c r="D35" i="48"/>
  <c r="DE34" i="48"/>
  <c r="DD34" i="48"/>
  <c r="DC34" i="48"/>
  <c r="DB34" i="48"/>
  <c r="DA34" i="48"/>
  <c r="CZ34" i="48"/>
  <c r="CY34" i="48"/>
  <c r="CX34" i="48"/>
  <c r="CW34" i="48"/>
  <c r="CV34" i="48"/>
  <c r="CU34" i="48"/>
  <c r="CT34" i="48"/>
  <c r="CS34" i="48"/>
  <c r="CR34" i="48"/>
  <c r="CQ34" i="48"/>
  <c r="CP34" i="48"/>
  <c r="CO34" i="48"/>
  <c r="CN34" i="48"/>
  <c r="CM34" i="48"/>
  <c r="CL34" i="48"/>
  <c r="CK34" i="48"/>
  <c r="CJ34" i="48"/>
  <c r="CI34" i="48"/>
  <c r="CH34" i="48"/>
  <c r="CG34" i="48"/>
  <c r="CE34" i="48"/>
  <c r="CD34" i="48"/>
  <c r="CC34" i="48"/>
  <c r="CB34" i="48"/>
  <c r="CA34" i="48"/>
  <c r="BZ34" i="48"/>
  <c r="BY34" i="48"/>
  <c r="BX34" i="48"/>
  <c r="EX34" i="48" s="1"/>
  <c r="BW34" i="48"/>
  <c r="BV34" i="48"/>
  <c r="BU34" i="48"/>
  <c r="BT34" i="48"/>
  <c r="BS34" i="48"/>
  <c r="BR34" i="48"/>
  <c r="BQ34" i="48"/>
  <c r="BP34" i="48"/>
  <c r="DP34" i="48" s="1"/>
  <c r="BO34" i="48"/>
  <c r="BN34" i="48"/>
  <c r="BM34" i="48"/>
  <c r="BL34" i="48"/>
  <c r="BK34" i="48"/>
  <c r="BJ34" i="48"/>
  <c r="BI34" i="48"/>
  <c r="BH34" i="48"/>
  <c r="DH34" i="48" s="1"/>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BX31" i="48"/>
  <c r="BW31" i="48"/>
  <c r="BV31" i="48"/>
  <c r="BU31" i="48"/>
  <c r="EU31" i="48" s="1"/>
  <c r="BT31" i="48"/>
  <c r="BS31" i="48"/>
  <c r="BR31" i="48"/>
  <c r="BQ31" i="48"/>
  <c r="BP31" i="48"/>
  <c r="BO31" i="48"/>
  <c r="BN31" i="48"/>
  <c r="BM31" i="48"/>
  <c r="EM31" i="48" s="1"/>
  <c r="BL31" i="48"/>
  <c r="BK31" i="48"/>
  <c r="DK31" i="48" s="1"/>
  <c r="BJ31" i="48"/>
  <c r="BI31" i="48"/>
  <c r="BH31" i="48"/>
  <c r="BG31" i="48"/>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CC28" i="48"/>
  <c r="CB28" i="48"/>
  <c r="CA28" i="48"/>
  <c r="BZ28" i="48"/>
  <c r="EZ28" i="48" s="1"/>
  <c r="BY28" i="48"/>
  <c r="BX28" i="48"/>
  <c r="BW28" i="48"/>
  <c r="BV28" i="48"/>
  <c r="BU28" i="48"/>
  <c r="BT28" i="48"/>
  <c r="BS28" i="48"/>
  <c r="BR28" i="48"/>
  <c r="DR28" i="48" s="1"/>
  <c r="BQ28" i="48"/>
  <c r="BP28" i="48"/>
  <c r="BO28" i="48"/>
  <c r="BN28" i="48"/>
  <c r="BM28" i="48"/>
  <c r="BL28" i="48"/>
  <c r="BK28" i="48"/>
  <c r="BJ28" i="48"/>
  <c r="EJ28" i="48" s="1"/>
  <c r="BI28" i="48"/>
  <c r="BH28" i="48"/>
  <c r="BG28" i="48"/>
  <c r="D28" i="48"/>
  <c r="EO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BX27" i="48"/>
  <c r="BW27" i="48"/>
  <c r="BV27" i="48"/>
  <c r="BU27" i="48"/>
  <c r="EU27" i="48" s="1"/>
  <c r="BT27" i="48"/>
  <c r="BS27" i="48"/>
  <c r="ES27" i="48" s="1"/>
  <c r="BR27" i="48"/>
  <c r="BQ27" i="48"/>
  <c r="BP27" i="48"/>
  <c r="BO27" i="48"/>
  <c r="BN27" i="48"/>
  <c r="BM27" i="48"/>
  <c r="EM27" i="48" s="1"/>
  <c r="BL27" i="48"/>
  <c r="EL27" i="48" s="1"/>
  <c r="BK27" i="48"/>
  <c r="DK27" i="48" s="1"/>
  <c r="BJ27" i="48"/>
  <c r="BI27" i="48"/>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BX26" i="48"/>
  <c r="BW26" i="48"/>
  <c r="BV26" i="48"/>
  <c r="EV26" i="48" s="1"/>
  <c r="BU26" i="48"/>
  <c r="BT26" i="48"/>
  <c r="BS26" i="48"/>
  <c r="BR26" i="48"/>
  <c r="ER26" i="48" s="1"/>
  <c r="BQ26" i="48"/>
  <c r="BP26" i="48"/>
  <c r="BO26" i="48"/>
  <c r="BN26" i="48"/>
  <c r="EN26" i="48" s="1"/>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CD25" i="48"/>
  <c r="FD25" i="48" s="1"/>
  <c r="CC25" i="48"/>
  <c r="FC25" i="48" s="1"/>
  <c r="CB25" i="48"/>
  <c r="CA25" i="48"/>
  <c r="FA25" i="48" s="1"/>
  <c r="BZ25" i="48"/>
  <c r="BY25" i="48"/>
  <c r="EY25" i="48" s="1"/>
  <c r="BX25" i="48"/>
  <c r="BW25" i="48"/>
  <c r="BV25" i="48"/>
  <c r="EV25" i="48" s="1"/>
  <c r="BU25" i="48"/>
  <c r="EU25" i="48" s="1"/>
  <c r="BT25" i="48"/>
  <c r="BS25" i="48"/>
  <c r="ES25" i="48" s="1"/>
  <c r="BR25" i="48"/>
  <c r="BQ25" i="48"/>
  <c r="DQ25" i="48" s="1"/>
  <c r="BP25" i="48"/>
  <c r="BO25" i="48"/>
  <c r="BN25" i="48"/>
  <c r="EN25" i="48" s="1"/>
  <c r="BM25" i="48"/>
  <c r="BL25" i="48"/>
  <c r="BK25" i="48"/>
  <c r="EK25" i="48" s="1"/>
  <c r="BJ25" i="48"/>
  <c r="BI25" i="48"/>
  <c r="EI25" i="48" s="1"/>
  <c r="BH25" i="48"/>
  <c r="BG25" i="48"/>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CA24" i="48"/>
  <c r="BZ24" i="48"/>
  <c r="BY24" i="48"/>
  <c r="BX24" i="48"/>
  <c r="BW24" i="48"/>
  <c r="BV24" i="48"/>
  <c r="BU24" i="48"/>
  <c r="BT24" i="48"/>
  <c r="BS24" i="48"/>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CB22" i="48"/>
  <c r="CA22" i="48"/>
  <c r="BZ22" i="48"/>
  <c r="BY22" i="48"/>
  <c r="EY22" i="48" s="1"/>
  <c r="BX22" i="48"/>
  <c r="BW22" i="48"/>
  <c r="BV22" i="48"/>
  <c r="BU22" i="48"/>
  <c r="BT22" i="48"/>
  <c r="BS22" i="48"/>
  <c r="BR22" i="48"/>
  <c r="BQ22" i="48"/>
  <c r="EQ22" i="48" s="1"/>
  <c r="BP22" i="48"/>
  <c r="BO22" i="48"/>
  <c r="BN22" i="48"/>
  <c r="BM22" i="48"/>
  <c r="BL22" i="48"/>
  <c r="BK22" i="48"/>
  <c r="BJ22" i="48"/>
  <c r="BI22" i="48"/>
  <c r="EI22" i="48" s="1"/>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FB20" i="48" s="1"/>
  <c r="CA20" i="48"/>
  <c r="BZ20" i="48"/>
  <c r="BY20" i="48"/>
  <c r="BX20" i="48"/>
  <c r="EX20" i="48" s="1"/>
  <c r="BW20" i="48"/>
  <c r="BV20" i="48"/>
  <c r="BU20" i="48"/>
  <c r="BT20" i="48"/>
  <c r="ET20" i="48" s="1"/>
  <c r="BS20" i="48"/>
  <c r="BR20" i="48"/>
  <c r="BQ20" i="48"/>
  <c r="BP20" i="48"/>
  <c r="EP20" i="48" s="1"/>
  <c r="BO20" i="48"/>
  <c r="BN20" i="48"/>
  <c r="BM20" i="48"/>
  <c r="BL20" i="48"/>
  <c r="EL20" i="48" s="1"/>
  <c r="BK20" i="48"/>
  <c r="BJ20" i="48"/>
  <c r="BI20" i="48"/>
  <c r="BH20" i="48"/>
  <c r="EH20" i="48" s="1"/>
  <c r="BG20" i="48"/>
  <c r="D20" i="48"/>
  <c r="DE19" i="48"/>
  <c r="DD19" i="48"/>
  <c r="DC19" i="48"/>
  <c r="DB19" i="48"/>
  <c r="DA19" i="48"/>
  <c r="CZ19" i="48"/>
  <c r="CY19" i="48"/>
  <c r="CX19" i="48"/>
  <c r="CW19" i="48"/>
  <c r="CV19" i="48"/>
  <c r="CU19" i="48"/>
  <c r="CT19" i="48"/>
  <c r="CS19" i="48"/>
  <c r="CR19" i="48"/>
  <c r="CQ19" i="48"/>
  <c r="CP19" i="48"/>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BX18" i="48"/>
  <c r="BW18" i="48"/>
  <c r="EW18" i="48" s="1"/>
  <c r="BV18" i="48"/>
  <c r="BU18" i="48"/>
  <c r="BT18" i="48"/>
  <c r="ET18" i="48" s="1"/>
  <c r="BS18" i="48"/>
  <c r="BR18" i="48"/>
  <c r="ER18" i="48" s="1"/>
  <c r="BQ18" i="48"/>
  <c r="BP18" i="48"/>
  <c r="BO18" i="48"/>
  <c r="BN18" i="48"/>
  <c r="BM18" i="48"/>
  <c r="BL18" i="48"/>
  <c r="BK18" i="48"/>
  <c r="BJ18" i="48"/>
  <c r="BI18" i="48"/>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BZ17" i="48"/>
  <c r="BY17" i="48"/>
  <c r="BX17" i="48"/>
  <c r="BW17" i="48"/>
  <c r="BV17" i="48"/>
  <c r="BU17" i="48"/>
  <c r="BT17" i="48"/>
  <c r="BS17" i="48"/>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BX56" i="47"/>
  <c r="BW56" i="47"/>
  <c r="BV56" i="47"/>
  <c r="EV56" i="47" s="1"/>
  <c r="BU56" i="47"/>
  <c r="BT56" i="47"/>
  <c r="BS56" i="47"/>
  <c r="BR56" i="47"/>
  <c r="ER56" i="47" s="1"/>
  <c r="BQ56" i="47"/>
  <c r="BP56" i="47"/>
  <c r="BO56" i="47"/>
  <c r="BN56" i="47"/>
  <c r="EN56" i="47" s="1"/>
  <c r="BM56" i="47"/>
  <c r="BL56" i="47"/>
  <c r="BK56" i="47"/>
  <c r="BJ56" i="47"/>
  <c r="EJ56" i="47" s="1"/>
  <c r="BI56" i="47"/>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BZ55" i="47"/>
  <c r="BY55" i="47"/>
  <c r="BX55" i="47"/>
  <c r="BW55" i="47"/>
  <c r="BV55" i="47"/>
  <c r="BU55" i="47"/>
  <c r="BT55" i="47"/>
  <c r="BS55" i="47"/>
  <c r="BR55" i="47"/>
  <c r="BQ55" i="47"/>
  <c r="BP55" i="47"/>
  <c r="BO55" i="47"/>
  <c r="BN55" i="47"/>
  <c r="BM55" i="47"/>
  <c r="BL55" i="47"/>
  <c r="BK55" i="47"/>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FA54" i="47" s="1"/>
  <c r="BZ54" i="47"/>
  <c r="DZ54" i="47" s="1"/>
  <c r="BY54" i="47"/>
  <c r="BX54" i="47"/>
  <c r="BW54" i="47"/>
  <c r="BV54" i="47"/>
  <c r="BU54" i="47"/>
  <c r="BT54" i="47"/>
  <c r="BS54" i="47"/>
  <c r="DS54" i="47" s="1"/>
  <c r="BR54" i="47"/>
  <c r="DR54" i="47" s="1"/>
  <c r="BQ54" i="47"/>
  <c r="BP54" i="47"/>
  <c r="BO54" i="47"/>
  <c r="BN54" i="47"/>
  <c r="BM54" i="47"/>
  <c r="BL54" i="47"/>
  <c r="BK54" i="47"/>
  <c r="EK54" i="47" s="1"/>
  <c r="BJ54" i="47"/>
  <c r="DJ54" i="47" s="1"/>
  <c r="BI54" i="47"/>
  <c r="BH54" i="47"/>
  <c r="BG54" i="47"/>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CD53" i="47"/>
  <c r="CC53" i="47"/>
  <c r="FC53" i="47" s="1"/>
  <c r="CB53" i="47"/>
  <c r="FB53" i="47" s="1"/>
  <c r="CA53" i="47"/>
  <c r="BZ53" i="47"/>
  <c r="BY53" i="47"/>
  <c r="BX53" i="47"/>
  <c r="DX53" i="47" s="1"/>
  <c r="BW53" i="47"/>
  <c r="BV53" i="47"/>
  <c r="BU53" i="47"/>
  <c r="EU53" i="47" s="1"/>
  <c r="BT53" i="47"/>
  <c r="ET53" i="47" s="1"/>
  <c r="BS53" i="47"/>
  <c r="BR53" i="47"/>
  <c r="BQ53" i="47"/>
  <c r="BP53" i="47"/>
  <c r="EP53" i="47" s="1"/>
  <c r="BO53" i="47"/>
  <c r="BN53" i="47"/>
  <c r="BM53" i="47"/>
  <c r="EM53" i="47" s="1"/>
  <c r="BL53" i="47"/>
  <c r="BK53" i="47"/>
  <c r="BJ53" i="47"/>
  <c r="BI53" i="47"/>
  <c r="BH53" i="47"/>
  <c r="BG53" i="47"/>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FC51" i="47" s="1"/>
  <c r="CB51" i="47"/>
  <c r="CA51" i="47"/>
  <c r="BZ51" i="47"/>
  <c r="DZ51" i="47" s="1"/>
  <c r="BY51" i="47"/>
  <c r="BX51" i="47"/>
  <c r="BW51" i="47"/>
  <c r="BV51" i="47"/>
  <c r="EV51" i="47" s="1"/>
  <c r="BU51" i="47"/>
  <c r="BT51" i="47"/>
  <c r="BS51" i="47"/>
  <c r="BR51" i="47"/>
  <c r="ER51" i="47" s="1"/>
  <c r="BQ51" i="47"/>
  <c r="BP51" i="47"/>
  <c r="BO51" i="47"/>
  <c r="BN51" i="47"/>
  <c r="EN51" i="47" s="1"/>
  <c r="BM51" i="47"/>
  <c r="EM51" i="47" s="1"/>
  <c r="BL51" i="47"/>
  <c r="BK51" i="47"/>
  <c r="BJ51" i="47"/>
  <c r="DJ51" i="47" s="1"/>
  <c r="BI51" i="47"/>
  <c r="BH51" i="47"/>
  <c r="BG51" i="47"/>
  <c r="D51" i="47"/>
  <c r="EN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BS50" i="47"/>
  <c r="BR50" i="47"/>
  <c r="DR50" i="47" s="1"/>
  <c r="BQ50" i="47"/>
  <c r="BP50" i="47"/>
  <c r="BO50" i="47"/>
  <c r="EO50" i="47" s="1"/>
  <c r="BN50" i="47"/>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DM48" i="47" s="1"/>
  <c r="CL48" i="47"/>
  <c r="CK48" i="47"/>
  <c r="CJ48" i="47"/>
  <c r="CI48" i="47"/>
  <c r="CH48" i="47"/>
  <c r="CG48" i="47"/>
  <c r="CE48" i="47"/>
  <c r="CD48" i="47"/>
  <c r="CC48" i="47"/>
  <c r="CB48" i="47"/>
  <c r="CA48" i="47"/>
  <c r="BZ48" i="47"/>
  <c r="BY48" i="47"/>
  <c r="BX48" i="47"/>
  <c r="BW48" i="47"/>
  <c r="BV48" i="47"/>
  <c r="BU48" i="47"/>
  <c r="BT48" i="47"/>
  <c r="ET48" i="47" s="1"/>
  <c r="BS48" i="47"/>
  <c r="BR48" i="47"/>
  <c r="BQ48" i="47"/>
  <c r="BP48" i="47"/>
  <c r="BO48" i="47"/>
  <c r="BN48" i="47"/>
  <c r="BM48" i="47"/>
  <c r="BL48" i="47"/>
  <c r="EL48" i="47" s="1"/>
  <c r="BK48" i="47"/>
  <c r="BJ48" i="47"/>
  <c r="BI48" i="47"/>
  <c r="BH48" i="47"/>
  <c r="BG48" i="47"/>
  <c r="D48" i="47"/>
  <c r="DS47" i="47"/>
  <c r="DE47" i="47"/>
  <c r="DD47" i="47"/>
  <c r="DC47" i="47"/>
  <c r="DB47" i="47"/>
  <c r="DA47" i="47"/>
  <c r="CZ47" i="47"/>
  <c r="CY47" i="47"/>
  <c r="CX47" i="47"/>
  <c r="CW47" i="47"/>
  <c r="CV47" i="47"/>
  <c r="CU47" i="47"/>
  <c r="CT47" i="47"/>
  <c r="CS47" i="47"/>
  <c r="CR47" i="47"/>
  <c r="CQ47" i="47"/>
  <c r="CP47" i="47"/>
  <c r="CO47" i="47"/>
  <c r="CN47" i="47"/>
  <c r="CM47" i="47"/>
  <c r="CL47" i="47"/>
  <c r="CK47" i="47"/>
  <c r="CJ47" i="47"/>
  <c r="CI47" i="47"/>
  <c r="CH47" i="47"/>
  <c r="CG47" i="47"/>
  <c r="CE47" i="47"/>
  <c r="CD47" i="47"/>
  <c r="CC47" i="47"/>
  <c r="CB47" i="47"/>
  <c r="CA47" i="47"/>
  <c r="EA47" i="47" s="1"/>
  <c r="BZ47" i="47"/>
  <c r="BY47" i="47"/>
  <c r="BX47" i="47"/>
  <c r="BW47" i="47"/>
  <c r="BV47" i="47"/>
  <c r="BU47" i="47"/>
  <c r="BT47" i="47"/>
  <c r="BS47" i="47"/>
  <c r="BR47" i="47"/>
  <c r="BQ47" i="47"/>
  <c r="BP47" i="47"/>
  <c r="BO47" i="47"/>
  <c r="BN47" i="47"/>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EA46" i="47" s="1"/>
  <c r="BZ46" i="47"/>
  <c r="DZ46" i="47" s="1"/>
  <c r="BY46" i="47"/>
  <c r="BX46" i="47"/>
  <c r="BW46" i="47"/>
  <c r="BV46" i="47"/>
  <c r="BU46" i="47"/>
  <c r="BT46" i="47"/>
  <c r="BS46" i="47"/>
  <c r="ES46" i="47" s="1"/>
  <c r="BR46" i="47"/>
  <c r="DR46" i="47" s="1"/>
  <c r="BQ46" i="47"/>
  <c r="BP46" i="47"/>
  <c r="BO46" i="47"/>
  <c r="BN46" i="47"/>
  <c r="BM46" i="47"/>
  <c r="BL46" i="47"/>
  <c r="BK46" i="47"/>
  <c r="EK46" i="47" s="1"/>
  <c r="BJ46" i="47"/>
  <c r="DJ46" i="47" s="1"/>
  <c r="BI46" i="47"/>
  <c r="BH46" i="47"/>
  <c r="BG46" i="47"/>
  <c r="D46"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D45"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BX44" i="47"/>
  <c r="DX44" i="47" s="1"/>
  <c r="BW44" i="47"/>
  <c r="BV44" i="47"/>
  <c r="BU44" i="47"/>
  <c r="EU44" i="47" s="1"/>
  <c r="BT44" i="47"/>
  <c r="BS44" i="47"/>
  <c r="BR44" i="47"/>
  <c r="BQ44" i="47"/>
  <c r="BP44" i="47"/>
  <c r="DP44" i="47" s="1"/>
  <c r="BO44" i="47"/>
  <c r="BN44" i="47"/>
  <c r="BM44" i="47"/>
  <c r="EM44" i="47" s="1"/>
  <c r="BL44" i="47"/>
  <c r="BK44" i="47"/>
  <c r="BJ44" i="47"/>
  <c r="BI44" i="47"/>
  <c r="BH44" i="47"/>
  <c r="DH44" i="47" s="1"/>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BT43" i="47"/>
  <c r="BS43" i="47"/>
  <c r="BR43" i="47"/>
  <c r="BQ43" i="47"/>
  <c r="DQ43" i="47" s="1"/>
  <c r="BP43" i="47"/>
  <c r="BO43" i="47"/>
  <c r="EO43" i="47" s="1"/>
  <c r="BN43" i="47"/>
  <c r="BM43" i="47"/>
  <c r="BL43" i="47"/>
  <c r="BK43" i="47"/>
  <c r="DK43" i="47" s="1"/>
  <c r="BJ43" i="47"/>
  <c r="BI43" i="47"/>
  <c r="DI43" i="47" s="1"/>
  <c r="BH43" i="47"/>
  <c r="BG43" i="47"/>
  <c r="EG43" i="47" s="1"/>
  <c r="D43" i="47"/>
  <c r="DE42" i="47"/>
  <c r="DD42" i="47"/>
  <c r="DC42" i="47"/>
  <c r="DB42" i="47"/>
  <c r="EB42" i="47" s="1"/>
  <c r="DA42" i="47"/>
  <c r="CZ42" i="47"/>
  <c r="CY42" i="47"/>
  <c r="CX42" i="47"/>
  <c r="CW42" i="47"/>
  <c r="CV42" i="47"/>
  <c r="CU42" i="47"/>
  <c r="CT42" i="47"/>
  <c r="CS42" i="47"/>
  <c r="CR42" i="47"/>
  <c r="CQ42" i="47"/>
  <c r="CP42" i="47"/>
  <c r="CO42" i="47"/>
  <c r="CN42" i="47"/>
  <c r="CM42" i="47"/>
  <c r="CL42" i="47"/>
  <c r="CK42" i="47"/>
  <c r="CJ42" i="47"/>
  <c r="CI42" i="47"/>
  <c r="CH42" i="47"/>
  <c r="CG42" i="47"/>
  <c r="CE42" i="47"/>
  <c r="CD42" i="47"/>
  <c r="ED42" i="47" s="1"/>
  <c r="CC42" i="47"/>
  <c r="CB42" i="47"/>
  <c r="CA42" i="47"/>
  <c r="EA42" i="47" s="1"/>
  <c r="BZ42" i="47"/>
  <c r="BY42" i="47"/>
  <c r="BX42" i="47"/>
  <c r="BW42" i="47"/>
  <c r="BV42" i="47"/>
  <c r="BU42" i="47"/>
  <c r="BT42" i="47"/>
  <c r="BS42" i="47"/>
  <c r="BR42" i="47"/>
  <c r="BQ42" i="47"/>
  <c r="BP42" i="47"/>
  <c r="BO42" i="47"/>
  <c r="BN42" i="47"/>
  <c r="BM42" i="47"/>
  <c r="BL42" i="47"/>
  <c r="BK42" i="47"/>
  <c r="DK42" i="47" s="1"/>
  <c r="BJ42" i="47"/>
  <c r="BI42" i="47"/>
  <c r="BH42" i="47"/>
  <c r="BG42" i="47"/>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CD41" i="47"/>
  <c r="CC41" i="47"/>
  <c r="CB41" i="47"/>
  <c r="CA41" i="47"/>
  <c r="BZ41" i="47"/>
  <c r="BY41" i="47"/>
  <c r="BX41" i="47"/>
  <c r="BW41" i="47"/>
  <c r="BV41" i="47"/>
  <c r="BU41" i="47"/>
  <c r="BT41" i="47"/>
  <c r="BS41" i="47"/>
  <c r="BR41" i="47"/>
  <c r="BQ41" i="47"/>
  <c r="BP41" i="47"/>
  <c r="BO41" i="47"/>
  <c r="BN41" i="47"/>
  <c r="BM41" i="47"/>
  <c r="BL41" i="47"/>
  <c r="BK41" i="47"/>
  <c r="BJ41" i="47"/>
  <c r="BI41" i="47"/>
  <c r="BH41" i="47"/>
  <c r="BG41" i="47"/>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FB40" i="47" s="1"/>
  <c r="CA40" i="47"/>
  <c r="BZ40" i="47"/>
  <c r="BY40" i="47"/>
  <c r="BX40" i="47"/>
  <c r="BW40" i="47"/>
  <c r="BV40" i="47"/>
  <c r="BU40" i="47"/>
  <c r="EU40" i="47" s="1"/>
  <c r="BT40" i="47"/>
  <c r="BS40" i="47"/>
  <c r="BR40" i="47"/>
  <c r="BQ40" i="47"/>
  <c r="BP40" i="47"/>
  <c r="BO40" i="47"/>
  <c r="BN40" i="47"/>
  <c r="BM40" i="47"/>
  <c r="BL40" i="47"/>
  <c r="BK40" i="47"/>
  <c r="BJ40" i="47"/>
  <c r="BI40" i="47"/>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EQ39" i="47" s="1"/>
  <c r="BP39" i="47"/>
  <c r="BO39" i="47"/>
  <c r="EO39" i="47" s="1"/>
  <c r="BN39" i="47"/>
  <c r="BM39" i="47"/>
  <c r="BL39" i="47"/>
  <c r="BK39" i="47"/>
  <c r="BJ39" i="47"/>
  <c r="BI39" i="47"/>
  <c r="BH39" i="47"/>
  <c r="BG39" i="47"/>
  <c r="EG39" i="47" s="1"/>
  <c r="D39"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CC38" i="47"/>
  <c r="CB38" i="47"/>
  <c r="FB38" i="47" s="1"/>
  <c r="CA38" i="47"/>
  <c r="BZ38" i="47"/>
  <c r="BY38" i="47"/>
  <c r="BX38" i="47"/>
  <c r="EX38" i="47" s="1"/>
  <c r="BW38" i="47"/>
  <c r="BV38" i="47"/>
  <c r="BU38" i="47"/>
  <c r="BT38" i="47"/>
  <c r="ET38" i="47" s="1"/>
  <c r="BS38" i="47"/>
  <c r="DS38" i="47" s="1"/>
  <c r="BR38" i="47"/>
  <c r="ER38" i="47" s="1"/>
  <c r="BQ38" i="47"/>
  <c r="BP38" i="47"/>
  <c r="EP38" i="47" s="1"/>
  <c r="BO38" i="47"/>
  <c r="BN38" i="47"/>
  <c r="BM38" i="47"/>
  <c r="BL38" i="47"/>
  <c r="EL38" i="47" s="1"/>
  <c r="BK38" i="47"/>
  <c r="EK38" i="47" s="1"/>
  <c r="BJ38" i="47"/>
  <c r="BI38" i="47"/>
  <c r="BH38" i="47"/>
  <c r="EH38" i="47" s="1"/>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CA36" i="47"/>
  <c r="BZ36" i="47"/>
  <c r="BY36" i="47"/>
  <c r="BX36" i="47"/>
  <c r="BW36" i="47"/>
  <c r="BV36" i="47"/>
  <c r="BU36" i="47"/>
  <c r="BT36" i="47"/>
  <c r="BS36" i="47"/>
  <c r="BR36" i="47"/>
  <c r="BQ36" i="47"/>
  <c r="BP36" i="47"/>
  <c r="BO36" i="47"/>
  <c r="BN36" i="47"/>
  <c r="BM36" i="47"/>
  <c r="BL36" i="47"/>
  <c r="BK36" i="47"/>
  <c r="BJ36" i="47"/>
  <c r="BI36" i="47"/>
  <c r="BH36" i="47"/>
  <c r="BG36" i="47"/>
  <c r="D36" i="47"/>
  <c r="DE35" i="47"/>
  <c r="DD35" i="47"/>
  <c r="DC35" i="47"/>
  <c r="DB35" i="47"/>
  <c r="DA35" i="47"/>
  <c r="CZ35" i="47"/>
  <c r="CY35" i="47"/>
  <c r="CX35" i="47"/>
  <c r="CW35" i="47"/>
  <c r="CV35" i="47"/>
  <c r="CU35" i="47"/>
  <c r="CT35" i="47"/>
  <c r="CS35" i="47"/>
  <c r="DS35" i="47" s="1"/>
  <c r="CR35" i="47"/>
  <c r="CQ35" i="47"/>
  <c r="CP35" i="47"/>
  <c r="CO35" i="47"/>
  <c r="DO35" i="47" s="1"/>
  <c r="CN35" i="47"/>
  <c r="CM35" i="47"/>
  <c r="CL35" i="47"/>
  <c r="CK35" i="47"/>
  <c r="CJ35" i="47"/>
  <c r="CI35" i="47"/>
  <c r="CH35" i="47"/>
  <c r="CG35" i="47"/>
  <c r="DG35" i="47" s="1"/>
  <c r="CE35" i="47"/>
  <c r="CD35" i="47"/>
  <c r="FD35" i="47" s="1"/>
  <c r="CC35" i="47"/>
  <c r="CB35" i="47"/>
  <c r="CA35" i="47"/>
  <c r="BZ35" i="47"/>
  <c r="BY35" i="47"/>
  <c r="DY35" i="47" s="1"/>
  <c r="BX35" i="47"/>
  <c r="BW35" i="47"/>
  <c r="BV35" i="47"/>
  <c r="EV35" i="47" s="1"/>
  <c r="BU35" i="47"/>
  <c r="BT35" i="47"/>
  <c r="BS35" i="47"/>
  <c r="BR35" i="47"/>
  <c r="BQ35" i="47"/>
  <c r="DQ35" i="47" s="1"/>
  <c r="BP35" i="47"/>
  <c r="BO35" i="47"/>
  <c r="BN35" i="47"/>
  <c r="EN35" i="47" s="1"/>
  <c r="BM35" i="47"/>
  <c r="BL35" i="47"/>
  <c r="BK35" i="47"/>
  <c r="BJ35" i="47"/>
  <c r="BI35" i="47"/>
  <c r="DI35" i="47" s="1"/>
  <c r="BH35" i="47"/>
  <c r="BG35" i="47"/>
  <c r="D35" i="47"/>
  <c r="DE34" i="47"/>
  <c r="FE34" i="47" s="1"/>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CD34" i="47"/>
  <c r="FD34" i="47" s="1"/>
  <c r="CC34" i="47"/>
  <c r="CB34" i="47"/>
  <c r="CA34" i="47"/>
  <c r="BZ34" i="47"/>
  <c r="BY34" i="47"/>
  <c r="BX34" i="47"/>
  <c r="BW34" i="47"/>
  <c r="BV34" i="47"/>
  <c r="BU34" i="47"/>
  <c r="BT34" i="47"/>
  <c r="BS34" i="47"/>
  <c r="BR34" i="47"/>
  <c r="BQ34" i="47"/>
  <c r="BP34" i="47"/>
  <c r="BO34" i="47"/>
  <c r="BN34" i="47"/>
  <c r="EN34" i="47" s="1"/>
  <c r="BM34" i="47"/>
  <c r="BL34" i="47"/>
  <c r="BK34" i="47"/>
  <c r="BJ34" i="47"/>
  <c r="BI34" i="47"/>
  <c r="BH34" i="47"/>
  <c r="BG34" i="47"/>
  <c r="D34" i="47"/>
  <c r="F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CB33" i="47"/>
  <c r="EB33" i="47" s="1"/>
  <c r="CA33" i="47"/>
  <c r="EA33" i="47" s="1"/>
  <c r="BZ33" i="47"/>
  <c r="BY33" i="47"/>
  <c r="BX33" i="47"/>
  <c r="DX33" i="47" s="1"/>
  <c r="BW33" i="47"/>
  <c r="BV33" i="47"/>
  <c r="BU33" i="47"/>
  <c r="BT33" i="47"/>
  <c r="ET33" i="47" s="1"/>
  <c r="BS33" i="47"/>
  <c r="DS33" i="47" s="1"/>
  <c r="BR33" i="47"/>
  <c r="BQ33" i="47"/>
  <c r="BP33" i="47"/>
  <c r="EP33" i="47" s="1"/>
  <c r="BO33" i="47"/>
  <c r="BN33" i="47"/>
  <c r="BM33" i="47"/>
  <c r="BL33" i="47"/>
  <c r="BK33" i="47"/>
  <c r="DK33" i="47" s="1"/>
  <c r="BJ33" i="47"/>
  <c r="BI33" i="47"/>
  <c r="BH33" i="47"/>
  <c r="EH33" i="47" s="1"/>
  <c r="BG33" i="47"/>
  <c r="EG33" i="47" s="1"/>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CB32" i="47"/>
  <c r="CA32" i="47"/>
  <c r="BZ32" i="47"/>
  <c r="BY32" i="47"/>
  <c r="BX32" i="47"/>
  <c r="BW32" i="47"/>
  <c r="BV32" i="47"/>
  <c r="BU32" i="47"/>
  <c r="BT32" i="47"/>
  <c r="BS32" i="47"/>
  <c r="BR32" i="47"/>
  <c r="BQ32" i="47"/>
  <c r="BP32" i="47"/>
  <c r="BO32" i="47"/>
  <c r="BN32" i="47"/>
  <c r="BM32" i="47"/>
  <c r="BL32" i="47"/>
  <c r="BK32" i="47"/>
  <c r="BJ32" i="47"/>
  <c r="BI32" i="47"/>
  <c r="BH32" i="47"/>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FE31" i="47" s="1"/>
  <c r="CD31" i="47"/>
  <c r="CC31" i="47"/>
  <c r="CB31" i="47"/>
  <c r="CA31" i="47"/>
  <c r="FA31" i="47" s="1"/>
  <c r="BZ31" i="47"/>
  <c r="BY31" i="47"/>
  <c r="BX31" i="47"/>
  <c r="BW31" i="47"/>
  <c r="EW31" i="47" s="1"/>
  <c r="BV31" i="47"/>
  <c r="DV31" i="47" s="1"/>
  <c r="BU31" i="47"/>
  <c r="DU31" i="47" s="1"/>
  <c r="BT31" i="47"/>
  <c r="BS31" i="47"/>
  <c r="ES31" i="47" s="1"/>
  <c r="BR31" i="47"/>
  <c r="BQ31" i="47"/>
  <c r="BP31" i="47"/>
  <c r="BO31" i="47"/>
  <c r="EO31" i="47" s="1"/>
  <c r="BN31" i="47"/>
  <c r="EN31" i="47" s="1"/>
  <c r="BM31" i="47"/>
  <c r="DM31" i="47" s="1"/>
  <c r="BL31" i="47"/>
  <c r="BK31" i="47"/>
  <c r="EK31" i="47" s="1"/>
  <c r="BJ31" i="47"/>
  <c r="BI31" i="47"/>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CA30" i="47"/>
  <c r="BZ30" i="47"/>
  <c r="DZ30" i="47" s="1"/>
  <c r="BY30" i="47"/>
  <c r="BX30" i="47"/>
  <c r="EX30" i="47" s="1"/>
  <c r="BW30" i="47"/>
  <c r="BV30" i="47"/>
  <c r="DV30" i="47" s="1"/>
  <c r="BU30" i="47"/>
  <c r="BT30" i="47"/>
  <c r="BS30" i="47"/>
  <c r="BR30" i="47"/>
  <c r="DR30" i="47" s="1"/>
  <c r="BQ30" i="47"/>
  <c r="BP30" i="47"/>
  <c r="EP30" i="47" s="1"/>
  <c r="BO30" i="47"/>
  <c r="BN30" i="47"/>
  <c r="DN30" i="47" s="1"/>
  <c r="BM30" i="47"/>
  <c r="BL30" i="47"/>
  <c r="BK30" i="47"/>
  <c r="BJ30" i="47"/>
  <c r="DJ30" i="47" s="1"/>
  <c r="BI30" i="47"/>
  <c r="BH30" i="47"/>
  <c r="EH30" i="47" s="1"/>
  <c r="BG30" i="47"/>
  <c r="D30" i="47"/>
  <c r="DE29" i="47"/>
  <c r="DD29" i="47"/>
  <c r="DC29" i="47"/>
  <c r="DB29" i="47"/>
  <c r="DA29" i="47"/>
  <c r="CZ29" i="47"/>
  <c r="CY29" i="47"/>
  <c r="CX29" i="47"/>
  <c r="CW29" i="47"/>
  <c r="CV29" i="47"/>
  <c r="CU29" i="47"/>
  <c r="CT29" i="47"/>
  <c r="CS29" i="47"/>
  <c r="CR29" i="47"/>
  <c r="CQ29" i="47"/>
  <c r="CP29" i="47"/>
  <c r="CO29" i="47"/>
  <c r="CN29" i="47"/>
  <c r="CM29" i="47"/>
  <c r="CL29" i="47"/>
  <c r="CK29" i="47"/>
  <c r="CJ29" i="47"/>
  <c r="CI29" i="47"/>
  <c r="CH29" i="47"/>
  <c r="CG29" i="47"/>
  <c r="CE29" i="47"/>
  <c r="CD29" i="47"/>
  <c r="CC29" i="47"/>
  <c r="CB29" i="47"/>
  <c r="FB29" i="47" s="1"/>
  <c r="CA29" i="47"/>
  <c r="BZ29" i="47"/>
  <c r="BY29" i="47"/>
  <c r="BX29" i="47"/>
  <c r="EX29" i="47" s="1"/>
  <c r="BW29" i="47"/>
  <c r="BV29" i="47"/>
  <c r="BU29" i="47"/>
  <c r="BT29" i="47"/>
  <c r="ET29" i="47" s="1"/>
  <c r="BS29" i="47"/>
  <c r="BR29" i="47"/>
  <c r="BQ29" i="47"/>
  <c r="BP29" i="47"/>
  <c r="DP29" i="47" s="1"/>
  <c r="BO29" i="47"/>
  <c r="BN29" i="47"/>
  <c r="BM29" i="47"/>
  <c r="BL29" i="47"/>
  <c r="DL29" i="47" s="1"/>
  <c r="BK29" i="47"/>
  <c r="BJ29" i="47"/>
  <c r="BI29" i="47"/>
  <c r="BH29" i="47"/>
  <c r="EH29" i="47" s="1"/>
  <c r="BG29" i="47"/>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CB28" i="47"/>
  <c r="CA28" i="47"/>
  <c r="BZ28" i="47"/>
  <c r="BY28" i="47"/>
  <c r="BX28" i="47"/>
  <c r="DX28" i="47" s="1"/>
  <c r="BW28" i="47"/>
  <c r="BV28" i="47"/>
  <c r="BU28" i="47"/>
  <c r="BT28" i="47"/>
  <c r="BS28" i="47"/>
  <c r="BR28" i="47"/>
  <c r="BQ28" i="47"/>
  <c r="BP28" i="47"/>
  <c r="DP28" i="47" s="1"/>
  <c r="BO28" i="47"/>
  <c r="BN28" i="47"/>
  <c r="BM28" i="47"/>
  <c r="BL28" i="47"/>
  <c r="BK28" i="47"/>
  <c r="BJ28" i="47"/>
  <c r="BI28" i="47"/>
  <c r="BH28" i="47"/>
  <c r="DH28" i="47" s="1"/>
  <c r="BG28" i="47"/>
  <c r="D28" i="47"/>
  <c r="DJ27" i="47"/>
  <c r="DE27" i="47"/>
  <c r="DD27" i="47"/>
  <c r="ED27" i="47" s="1"/>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CD27" i="47"/>
  <c r="CC27" i="47"/>
  <c r="CB27" i="47"/>
  <c r="CA27" i="47"/>
  <c r="BZ27" i="47"/>
  <c r="BY27" i="47"/>
  <c r="DY27" i="47" s="1"/>
  <c r="BX27" i="47"/>
  <c r="BW27" i="47"/>
  <c r="BV27" i="47"/>
  <c r="BU27" i="47"/>
  <c r="BT27" i="47"/>
  <c r="BS27" i="47"/>
  <c r="BR27" i="47"/>
  <c r="BQ27" i="47"/>
  <c r="DQ27" i="47" s="1"/>
  <c r="BP27" i="47"/>
  <c r="BO27" i="47"/>
  <c r="BN27" i="47"/>
  <c r="BM27" i="47"/>
  <c r="BL27" i="47"/>
  <c r="BK27" i="47"/>
  <c r="BJ27" i="47"/>
  <c r="BI27" i="47"/>
  <c r="DI27" i="47" s="1"/>
  <c r="BH27" i="47"/>
  <c r="BG27" i="47"/>
  <c r="D27"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CD26" i="47"/>
  <c r="CC26" i="47"/>
  <c r="CB26" i="47"/>
  <c r="CA26" i="47"/>
  <c r="BZ26" i="47"/>
  <c r="BY26" i="47"/>
  <c r="BX26" i="47"/>
  <c r="EX26" i="47" s="1"/>
  <c r="BW26" i="47"/>
  <c r="BV26" i="47"/>
  <c r="BU26" i="47"/>
  <c r="BT26" i="47"/>
  <c r="BS26" i="47"/>
  <c r="BR26" i="47"/>
  <c r="BQ26" i="47"/>
  <c r="BP26" i="47"/>
  <c r="EP26" i="47" s="1"/>
  <c r="BO26" i="47"/>
  <c r="BN26" i="47"/>
  <c r="BM26" i="47"/>
  <c r="BL26" i="47"/>
  <c r="BK26" i="47"/>
  <c r="BJ26" i="47"/>
  <c r="BI26" i="47"/>
  <c r="BH26" i="47"/>
  <c r="EH26" i="47" s="1"/>
  <c r="BG26" i="47"/>
  <c r="D26" i="47"/>
  <c r="DE25" i="47"/>
  <c r="DD25" i="47"/>
  <c r="DC25" i="47"/>
  <c r="DB25" i="47"/>
  <c r="DA25" i="47"/>
  <c r="CZ25" i="47"/>
  <c r="CY25" i="47"/>
  <c r="CX25" i="47"/>
  <c r="CW25" i="47"/>
  <c r="CV25" i="47"/>
  <c r="CU25" i="47"/>
  <c r="CT25" i="47"/>
  <c r="CS25" i="47"/>
  <c r="CR25" i="47"/>
  <c r="CQ25" i="47"/>
  <c r="CP25" i="47"/>
  <c r="CO25" i="47"/>
  <c r="CN25" i="47"/>
  <c r="CM25" i="47"/>
  <c r="CL25" i="47"/>
  <c r="CK25" i="47"/>
  <c r="CJ25" i="47"/>
  <c r="CI25" i="47"/>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CB24" i="47"/>
  <c r="EB24" i="47" s="1"/>
  <c r="CA24" i="47"/>
  <c r="BZ24" i="47"/>
  <c r="BY24" i="47"/>
  <c r="BX24" i="47"/>
  <c r="BW24" i="47"/>
  <c r="BV24" i="47"/>
  <c r="BU24" i="47"/>
  <c r="BT24" i="47"/>
  <c r="DT24" i="47" s="1"/>
  <c r="BS24" i="47"/>
  <c r="BR24" i="47"/>
  <c r="BQ24" i="47"/>
  <c r="BP24" i="47"/>
  <c r="BO24" i="47"/>
  <c r="BN24" i="47"/>
  <c r="BM24" i="47"/>
  <c r="BL24" i="47"/>
  <c r="BK24" i="47"/>
  <c r="BJ24" i="47"/>
  <c r="BI24" i="47"/>
  <c r="BH24" i="47"/>
  <c r="BG24" i="47"/>
  <c r="D24" i="47"/>
  <c r="DJ23" i="47"/>
  <c r="DE23" i="47"/>
  <c r="DD23" i="47"/>
  <c r="DC23" i="47"/>
  <c r="DB23" i="47"/>
  <c r="DA23" i="47"/>
  <c r="CZ23" i="47"/>
  <c r="CY23" i="47"/>
  <c r="CX23" i="47"/>
  <c r="CW23" i="47"/>
  <c r="CV23" i="47"/>
  <c r="CU23" i="47"/>
  <c r="CT23" i="47"/>
  <c r="CS23" i="47"/>
  <c r="DS23" i="47" s="1"/>
  <c r="CR23" i="47"/>
  <c r="CQ23" i="47"/>
  <c r="CP23" i="47"/>
  <c r="CO23" i="47"/>
  <c r="CN23" i="47"/>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EU23" i="47" s="1"/>
  <c r="BT23" i="47"/>
  <c r="BS23" i="47"/>
  <c r="BR23" i="47"/>
  <c r="DR23" i="47" s="1"/>
  <c r="BQ23" i="47"/>
  <c r="DQ23" i="47" s="1"/>
  <c r="BP23" i="47"/>
  <c r="BO23" i="47"/>
  <c r="EO23" i="47" s="1"/>
  <c r="BN23" i="47"/>
  <c r="BM23" i="47"/>
  <c r="BL23" i="47"/>
  <c r="BK23" i="47"/>
  <c r="BJ23" i="47"/>
  <c r="EJ23" i="47" s="1"/>
  <c r="BI23" i="47"/>
  <c r="DI23" i="47" s="1"/>
  <c r="BH23" i="47"/>
  <c r="BG23" i="47"/>
  <c r="EG23" i="47" s="1"/>
  <c r="D23"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FE22" i="47" s="1"/>
  <c r="CD22" i="47"/>
  <c r="ED22" i="47" s="1"/>
  <c r="CC22" i="47"/>
  <c r="CB22" i="47"/>
  <c r="CA22" i="47"/>
  <c r="BZ22" i="47"/>
  <c r="BY22" i="47"/>
  <c r="BX22" i="47"/>
  <c r="BW22" i="47"/>
  <c r="BV22" i="47"/>
  <c r="BU22" i="47"/>
  <c r="BT22" i="47"/>
  <c r="BS22" i="47"/>
  <c r="BR22" i="47"/>
  <c r="BQ22" i="47"/>
  <c r="BP22" i="47"/>
  <c r="BO22" i="47"/>
  <c r="DO22" i="47" s="1"/>
  <c r="BN22" i="47"/>
  <c r="DN22" i="47" s="1"/>
  <c r="BM22" i="47"/>
  <c r="BL22" i="47"/>
  <c r="BK22" i="47"/>
  <c r="BJ22" i="47"/>
  <c r="BI22" i="47"/>
  <c r="BH22" i="47"/>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EX21" i="47" s="1"/>
  <c r="BW21" i="47"/>
  <c r="DW21" i="47" s="1"/>
  <c r="BV21" i="47"/>
  <c r="BU21" i="47"/>
  <c r="BT21" i="47"/>
  <c r="BS21" i="47"/>
  <c r="BR21" i="47"/>
  <c r="BQ21" i="47"/>
  <c r="BP21" i="47"/>
  <c r="DP21" i="47" s="1"/>
  <c r="BO21" i="47"/>
  <c r="DO21" i="47" s="1"/>
  <c r="BN21" i="47"/>
  <c r="BM21" i="47"/>
  <c r="DM21" i="47" s="1"/>
  <c r="BL21" i="47"/>
  <c r="BK21" i="47"/>
  <c r="BJ21" i="47"/>
  <c r="BI21" i="47"/>
  <c r="BH21" i="47"/>
  <c r="BG21" i="47"/>
  <c r="D21" i="47"/>
  <c r="DE20" i="47"/>
  <c r="DD20" i="47"/>
  <c r="DC20" i="47"/>
  <c r="DB20" i="47"/>
  <c r="DA20" i="47"/>
  <c r="CZ20" i="47"/>
  <c r="CY20" i="47"/>
  <c r="EY20" i="47" s="1"/>
  <c r="CX20" i="47"/>
  <c r="CW20" i="47"/>
  <c r="CV20" i="47"/>
  <c r="CU20" i="47"/>
  <c r="CT20" i="47"/>
  <c r="CS20" i="47"/>
  <c r="CR20" i="47"/>
  <c r="CQ20" i="47"/>
  <c r="CP20" i="47"/>
  <c r="CO20" i="47"/>
  <c r="CN20" i="47"/>
  <c r="CM20" i="47"/>
  <c r="CL20" i="47"/>
  <c r="CK20" i="47"/>
  <c r="CJ20" i="47"/>
  <c r="CI20" i="47"/>
  <c r="CH20" i="47"/>
  <c r="CG20" i="47"/>
  <c r="CE20" i="47"/>
  <c r="CD20" i="47"/>
  <c r="CC20" i="47"/>
  <c r="FC20" i="47" s="1"/>
  <c r="CB20" i="47"/>
  <c r="CA20" i="47"/>
  <c r="BZ20" i="47"/>
  <c r="BY20" i="47"/>
  <c r="BX20" i="47"/>
  <c r="BW20" i="47"/>
  <c r="BV20" i="47"/>
  <c r="BU20" i="47"/>
  <c r="BT20" i="47"/>
  <c r="ET20" i="47" s="1"/>
  <c r="BS20" i="47"/>
  <c r="BR20" i="47"/>
  <c r="BQ20" i="47"/>
  <c r="BP20" i="47"/>
  <c r="BO20" i="47"/>
  <c r="BN20" i="47"/>
  <c r="BM20" i="47"/>
  <c r="BL20" i="47"/>
  <c r="BK20" i="47"/>
  <c r="BJ20" i="47"/>
  <c r="BI20" i="47"/>
  <c r="BH20" i="47"/>
  <c r="BG20" i="47"/>
  <c r="D20" i="47"/>
  <c r="EJ19" i="47"/>
  <c r="DE19" i="47"/>
  <c r="DD19" i="47"/>
  <c r="DC19" i="47"/>
  <c r="FC19" i="47" s="1"/>
  <c r="DB19" i="47"/>
  <c r="DA19" i="47"/>
  <c r="CZ19" i="47"/>
  <c r="CY19" i="47"/>
  <c r="CX19" i="47"/>
  <c r="CW19" i="47"/>
  <c r="CV19" i="47"/>
  <c r="CU19" i="47"/>
  <c r="CT19" i="47"/>
  <c r="CS19" i="47"/>
  <c r="CR19" i="47"/>
  <c r="CQ19" i="47"/>
  <c r="CP19" i="47"/>
  <c r="CO19" i="47"/>
  <c r="CN19" i="47"/>
  <c r="CM19" i="47"/>
  <c r="CL19" i="47"/>
  <c r="CK19" i="47"/>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EI17" i="47" s="1"/>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FC56" i="46" s="1"/>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CB56" i="46"/>
  <c r="EB56" i="46" s="1"/>
  <c r="CA56" i="46"/>
  <c r="BZ56" i="46"/>
  <c r="BY56" i="46"/>
  <c r="EY56" i="46" s="1"/>
  <c r="BX56" i="46"/>
  <c r="BW56" i="46"/>
  <c r="BV56" i="46"/>
  <c r="BU56" i="46"/>
  <c r="BT56" i="46"/>
  <c r="DT56" i="46" s="1"/>
  <c r="BS56" i="46"/>
  <c r="BR56" i="46"/>
  <c r="BQ56" i="46"/>
  <c r="BP56" i="46"/>
  <c r="BO56" i="46"/>
  <c r="BN56" i="46"/>
  <c r="BM56" i="46"/>
  <c r="BL56" i="46"/>
  <c r="DL56" i="46" s="1"/>
  <c r="BK56" i="46"/>
  <c r="BJ56" i="46"/>
  <c r="BI56" i="46"/>
  <c r="DI56" i="46" s="1"/>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BZ55" i="46"/>
  <c r="DZ55" i="46" s="1"/>
  <c r="BY55" i="46"/>
  <c r="BX55" i="46"/>
  <c r="BW55" i="46"/>
  <c r="BV55" i="46"/>
  <c r="BU55" i="46"/>
  <c r="BT55" i="46"/>
  <c r="BS55" i="46"/>
  <c r="BR55" i="46"/>
  <c r="BQ55" i="46"/>
  <c r="BP55" i="46"/>
  <c r="BO55" i="46"/>
  <c r="BN55" i="46"/>
  <c r="BM55" i="46"/>
  <c r="DM55" i="46" s="1"/>
  <c r="BL55" i="46"/>
  <c r="BK55" i="46"/>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CD54" i="46"/>
  <c r="ED54" i="46" s="1"/>
  <c r="CC54" i="46"/>
  <c r="CB54" i="46"/>
  <c r="CA54" i="46"/>
  <c r="FA54" i="46" s="1"/>
  <c r="BZ54" i="46"/>
  <c r="DZ54" i="46" s="1"/>
  <c r="BY54" i="46"/>
  <c r="DY54" i="46" s="1"/>
  <c r="BX54" i="46"/>
  <c r="BW54" i="46"/>
  <c r="BV54" i="46"/>
  <c r="BU54" i="46"/>
  <c r="BT54" i="46"/>
  <c r="BS54" i="46"/>
  <c r="BR54" i="46"/>
  <c r="BQ54" i="46"/>
  <c r="BP54" i="46"/>
  <c r="BO54" i="46"/>
  <c r="BN54" i="46"/>
  <c r="BM54" i="46"/>
  <c r="BL54" i="46"/>
  <c r="BK54" i="46"/>
  <c r="EK54" i="46" s="1"/>
  <c r="BJ54" i="46"/>
  <c r="BI54" i="46"/>
  <c r="DI54" i="46" s="1"/>
  <c r="BH54" i="46"/>
  <c r="BG54" i="46"/>
  <c r="D54" i="46"/>
  <c r="EO53" i="46"/>
  <c r="DE53" i="46"/>
  <c r="DD53" i="46"/>
  <c r="DC53" i="46"/>
  <c r="DB53" i="46"/>
  <c r="DA53" i="46"/>
  <c r="CZ53" i="46"/>
  <c r="CY53" i="46"/>
  <c r="CX53" i="46"/>
  <c r="CW53" i="46"/>
  <c r="CV53" i="46"/>
  <c r="CU53" i="46"/>
  <c r="CT53" i="46"/>
  <c r="CS53" i="46"/>
  <c r="CR53" i="46"/>
  <c r="CQ53" i="46"/>
  <c r="CP53" i="46"/>
  <c r="CO53" i="46"/>
  <c r="CN53" i="46"/>
  <c r="CM53" i="46"/>
  <c r="CL53" i="46"/>
  <c r="CK53" i="46"/>
  <c r="CJ53" i="46"/>
  <c r="CI53" i="46"/>
  <c r="CH53" i="46"/>
  <c r="CG53" i="46"/>
  <c r="CE53" i="46"/>
  <c r="EE53" i="46" s="1"/>
  <c r="CD53" i="46"/>
  <c r="CC53" i="46"/>
  <c r="CB53" i="46"/>
  <c r="FB53" i="46" s="1"/>
  <c r="CA53" i="46"/>
  <c r="BZ53" i="46"/>
  <c r="BY53" i="46"/>
  <c r="BX53" i="46"/>
  <c r="BW53" i="46"/>
  <c r="EW53" i="46" s="1"/>
  <c r="BV53" i="46"/>
  <c r="BU53" i="46"/>
  <c r="BT53" i="46"/>
  <c r="BS53" i="46"/>
  <c r="ES53" i="46" s="1"/>
  <c r="BR53" i="46"/>
  <c r="BQ53" i="46"/>
  <c r="BP53" i="46"/>
  <c r="BO53" i="46"/>
  <c r="DO53" i="46" s="1"/>
  <c r="BN53" i="46"/>
  <c r="EN53" i="46" s="1"/>
  <c r="BM53" i="46"/>
  <c r="BL53" i="46"/>
  <c r="EL53" i="46" s="1"/>
  <c r="BK53" i="46"/>
  <c r="BJ53" i="46"/>
  <c r="BI53" i="46"/>
  <c r="BH53" i="46"/>
  <c r="BG53" i="46"/>
  <c r="DG53" i="46" s="1"/>
  <c r="D53"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FC52" i="46" s="1"/>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CC51" i="46"/>
  <c r="CB51" i="46"/>
  <c r="CA51" i="46"/>
  <c r="BZ51" i="46"/>
  <c r="EZ51" i="46" s="1"/>
  <c r="BY51" i="46"/>
  <c r="BX51" i="46"/>
  <c r="DX51" i="46" s="1"/>
  <c r="BW51" i="46"/>
  <c r="BV51" i="46"/>
  <c r="BU51" i="46"/>
  <c r="DU51" i="46" s="1"/>
  <c r="BT51" i="46"/>
  <c r="BS51" i="46"/>
  <c r="BR51" i="46"/>
  <c r="DR51" i="46" s="1"/>
  <c r="BQ51" i="46"/>
  <c r="BP51" i="46"/>
  <c r="DP51" i="46" s="1"/>
  <c r="BO51" i="46"/>
  <c r="BN51" i="46"/>
  <c r="BM51" i="46"/>
  <c r="BL51" i="46"/>
  <c r="BK51" i="46"/>
  <c r="BJ51" i="46"/>
  <c r="EJ51" i="46" s="1"/>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BZ50" i="46"/>
  <c r="BY50" i="46"/>
  <c r="BX50" i="46"/>
  <c r="BW50" i="46"/>
  <c r="DW50" i="46" s="1"/>
  <c r="BV50" i="46"/>
  <c r="BU50" i="46"/>
  <c r="BT50" i="46"/>
  <c r="BS50" i="46"/>
  <c r="BR50" i="46"/>
  <c r="BQ50" i="46"/>
  <c r="DQ50" i="46" s="1"/>
  <c r="BP50" i="46"/>
  <c r="BO50" i="46"/>
  <c r="DO50" i="46" s="1"/>
  <c r="BN50" i="46"/>
  <c r="DN50" i="46" s="1"/>
  <c r="BM50" i="46"/>
  <c r="BL50" i="46"/>
  <c r="BK50" i="46"/>
  <c r="BJ50" i="46"/>
  <c r="BI50" i="46"/>
  <c r="DI50" i="46" s="1"/>
  <c r="BH50" i="46"/>
  <c r="BG50" i="46"/>
  <c r="D50" i="46"/>
  <c r="DE49" i="46"/>
  <c r="DD49" i="46"/>
  <c r="DC49" i="46"/>
  <c r="DB49" i="46"/>
  <c r="DA49" i="46"/>
  <c r="CZ49" i="46"/>
  <c r="CY49" i="46"/>
  <c r="CX49" i="46"/>
  <c r="CW49" i="46"/>
  <c r="CV49" i="46"/>
  <c r="CU49" i="46"/>
  <c r="CT49" i="46"/>
  <c r="CS49" i="46"/>
  <c r="CR49" i="46"/>
  <c r="CQ49" i="46"/>
  <c r="CP49" i="46"/>
  <c r="CO49" i="46"/>
  <c r="CN49" i="46"/>
  <c r="CM49" i="46"/>
  <c r="CL49" i="46"/>
  <c r="EL49" i="46" s="1"/>
  <c r="CK49" i="46"/>
  <c r="CJ49" i="46"/>
  <c r="CI49" i="46"/>
  <c r="CH49" i="46"/>
  <c r="CG49" i="46"/>
  <c r="CE49" i="46"/>
  <c r="CD49" i="46"/>
  <c r="ED49" i="46" s="1"/>
  <c r="CC49" i="46"/>
  <c r="CB49" i="46"/>
  <c r="CA49" i="46"/>
  <c r="BZ49" i="46"/>
  <c r="DZ49" i="46" s="1"/>
  <c r="BY49" i="46"/>
  <c r="BX49" i="46"/>
  <c r="DX49" i="46" s="1"/>
  <c r="BW49" i="46"/>
  <c r="BV49" i="46"/>
  <c r="DV49" i="46" s="1"/>
  <c r="BU49" i="46"/>
  <c r="BT49" i="46"/>
  <c r="BS49" i="46"/>
  <c r="BR49" i="46"/>
  <c r="DR49" i="46" s="1"/>
  <c r="BQ49" i="46"/>
  <c r="BP49" i="46"/>
  <c r="EP49" i="46" s="1"/>
  <c r="BO49" i="46"/>
  <c r="BN49" i="46"/>
  <c r="DN49" i="46" s="1"/>
  <c r="BM49" i="46"/>
  <c r="BL49" i="46"/>
  <c r="BK49" i="46"/>
  <c r="BJ49" i="46"/>
  <c r="DJ49" i="46" s="1"/>
  <c r="BI49" i="46"/>
  <c r="BH49" i="46"/>
  <c r="BG49" i="46"/>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EE46" i="46" s="1"/>
  <c r="CD46" i="46"/>
  <c r="CC46" i="46"/>
  <c r="CB46" i="46"/>
  <c r="CA46" i="46"/>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DA45" i="46"/>
  <c r="CZ45" i="46"/>
  <c r="CY45" i="46"/>
  <c r="CX45" i="46"/>
  <c r="CW45" i="46"/>
  <c r="CV45" i="46"/>
  <c r="CU45" i="46"/>
  <c r="CT45" i="46"/>
  <c r="CS45" i="46"/>
  <c r="CR45" i="46"/>
  <c r="CQ45" i="46"/>
  <c r="CP45" i="46"/>
  <c r="CO45" i="46"/>
  <c r="CN45" i="46"/>
  <c r="CM45" i="46"/>
  <c r="CL45" i="46"/>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BO45" i="46"/>
  <c r="EO45" i="46" s="1"/>
  <c r="BN45" i="46"/>
  <c r="BM45" i="46"/>
  <c r="BL45" i="46"/>
  <c r="BK45" i="46"/>
  <c r="BJ45" i="46"/>
  <c r="DJ45" i="46" s="1"/>
  <c r="BI45" i="46"/>
  <c r="BH45" i="46"/>
  <c r="BG45" i="46"/>
  <c r="D45" i="46"/>
  <c r="EJ44"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BY42" i="46"/>
  <c r="BX42" i="46"/>
  <c r="BW42" i="46"/>
  <c r="BV42" i="46"/>
  <c r="BU42" i="46"/>
  <c r="BT42" i="46"/>
  <c r="BS42" i="46"/>
  <c r="BR42" i="46"/>
  <c r="BQ42" i="46"/>
  <c r="BP42" i="46"/>
  <c r="BO42" i="46"/>
  <c r="EO42" i="46" s="1"/>
  <c r="BN42" i="46"/>
  <c r="BM42" i="46"/>
  <c r="BL42" i="46"/>
  <c r="BK42" i="46"/>
  <c r="BJ42" i="46"/>
  <c r="BI42" i="46"/>
  <c r="BH42" i="46"/>
  <c r="DH42" i="46" s="1"/>
  <c r="BG42" i="46"/>
  <c r="D42" i="46"/>
  <c r="DE41" i="46"/>
  <c r="DD41" i="46"/>
  <c r="DC41" i="46"/>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EL41" i="46" s="1"/>
  <c r="BK41" i="46"/>
  <c r="BJ41" i="46"/>
  <c r="BI41" i="46"/>
  <c r="BH41" i="46"/>
  <c r="EH41" i="46" s="1"/>
  <c r="BG41" i="46"/>
  <c r="EG41" i="46" s="1"/>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BY40" i="46"/>
  <c r="BX40" i="46"/>
  <c r="EX40" i="46" s="1"/>
  <c r="BW40" i="46"/>
  <c r="BV40" i="46"/>
  <c r="EV40" i="46" s="1"/>
  <c r="BU40" i="46"/>
  <c r="BT40" i="46"/>
  <c r="ET40" i="46" s="1"/>
  <c r="BS40" i="46"/>
  <c r="BR40" i="46"/>
  <c r="BQ40" i="46"/>
  <c r="BP40" i="46"/>
  <c r="EP40" i="46" s="1"/>
  <c r="BO40" i="46"/>
  <c r="BN40" i="46"/>
  <c r="BM40" i="46"/>
  <c r="BL40" i="46"/>
  <c r="EL40" i="46" s="1"/>
  <c r="BK40" i="46"/>
  <c r="BJ40" i="46"/>
  <c r="BI40" i="46"/>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BS38" i="46"/>
  <c r="BR38" i="46"/>
  <c r="BQ38" i="46"/>
  <c r="BP38" i="46"/>
  <c r="EP38" i="46" s="1"/>
  <c r="BO38" i="46"/>
  <c r="BN38" i="46"/>
  <c r="BM38" i="46"/>
  <c r="BL38" i="46"/>
  <c r="BK38" i="46"/>
  <c r="DK38" i="46" s="1"/>
  <c r="BJ38" i="46"/>
  <c r="BI38" i="46"/>
  <c r="BH38" i="46"/>
  <c r="BG38" i="46"/>
  <c r="DG38" i="46" s="1"/>
  <c r="D38" i="46"/>
  <c r="DE37" i="46"/>
  <c r="DD37" i="46"/>
  <c r="DC37" i="46"/>
  <c r="DB37" i="46"/>
  <c r="DA37" i="46"/>
  <c r="CZ37" i="46"/>
  <c r="CY37" i="46"/>
  <c r="CX37" i="46"/>
  <c r="CW37" i="46"/>
  <c r="CV37" i="46"/>
  <c r="CU37" i="46"/>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BW36" i="46"/>
  <c r="BV36" i="46"/>
  <c r="DV36" i="46" s="1"/>
  <c r="BU36" i="46"/>
  <c r="DU36" i="46" s="1"/>
  <c r="BT36" i="46"/>
  <c r="BS36" i="46"/>
  <c r="BR36" i="46"/>
  <c r="DR36" i="46" s="1"/>
  <c r="BQ36" i="46"/>
  <c r="DQ36" i="46" s="1"/>
  <c r="BP36" i="46"/>
  <c r="BO36" i="46"/>
  <c r="BN36" i="46"/>
  <c r="BM36" i="46"/>
  <c r="BL36" i="46"/>
  <c r="BK36" i="46"/>
  <c r="BJ36" i="46"/>
  <c r="BI36" i="46"/>
  <c r="DI36" i="46" s="1"/>
  <c r="BH36" i="46"/>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BM35" i="46"/>
  <c r="EM35" i="46" s="1"/>
  <c r="BL35" i="46"/>
  <c r="BK35" i="46"/>
  <c r="BJ35" i="46"/>
  <c r="BI35" i="46"/>
  <c r="BH35" i="46"/>
  <c r="BG35" i="46"/>
  <c r="DG35" i="46" s="1"/>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BX33" i="46"/>
  <c r="DX33" i="46" s="1"/>
  <c r="BW33" i="46"/>
  <c r="BV33" i="46"/>
  <c r="BU33" i="46"/>
  <c r="BT33" i="46"/>
  <c r="ET33" i="46" s="1"/>
  <c r="BS33" i="46"/>
  <c r="ES33" i="46" s="1"/>
  <c r="BR33" i="46"/>
  <c r="BQ33" i="46"/>
  <c r="BP33" i="46"/>
  <c r="BO33" i="46"/>
  <c r="BN33" i="46"/>
  <c r="BM33" i="46"/>
  <c r="BL33" i="46"/>
  <c r="EL33" i="46" s="1"/>
  <c r="BK33" i="46"/>
  <c r="EK33" i="46" s="1"/>
  <c r="BJ33" i="46"/>
  <c r="BI33" i="46"/>
  <c r="BH33" i="46"/>
  <c r="DH33" i="46" s="1"/>
  <c r="BG33" i="46"/>
  <c r="D33" i="46"/>
  <c r="EU32" i="46"/>
  <c r="DE32" i="46"/>
  <c r="DD32" i="46"/>
  <c r="DC32" i="46"/>
  <c r="DB32" i="46"/>
  <c r="DA32" i="46"/>
  <c r="CZ32" i="46"/>
  <c r="CY32" i="46"/>
  <c r="CX32" i="46"/>
  <c r="CW32" i="46"/>
  <c r="CV32" i="46"/>
  <c r="DV32" i="46" s="1"/>
  <c r="CU32" i="46"/>
  <c r="CT32" i="46"/>
  <c r="CS32" i="46"/>
  <c r="CR32" i="46"/>
  <c r="CQ32" i="46"/>
  <c r="CP32" i="46"/>
  <c r="CO32" i="46"/>
  <c r="CN32" i="46"/>
  <c r="EN32" i="46" s="1"/>
  <c r="CM32" i="46"/>
  <c r="CL32" i="46"/>
  <c r="CK32" i="46"/>
  <c r="CJ32" i="46"/>
  <c r="CI32" i="46"/>
  <c r="CH32" i="46"/>
  <c r="CG32" i="46"/>
  <c r="CE32" i="46"/>
  <c r="CD32" i="46"/>
  <c r="FD32" i="46" s="1"/>
  <c r="CC32" i="46"/>
  <c r="CB32" i="46"/>
  <c r="FB32" i="46" s="1"/>
  <c r="CA32" i="46"/>
  <c r="BZ32" i="46"/>
  <c r="EZ32" i="46" s="1"/>
  <c r="BY32" i="46"/>
  <c r="BX32" i="46"/>
  <c r="EX32" i="46" s="1"/>
  <c r="BW32" i="46"/>
  <c r="BV32" i="46"/>
  <c r="BU32" i="46"/>
  <c r="DU32" i="46" s="1"/>
  <c r="BT32" i="46"/>
  <c r="ET32" i="46" s="1"/>
  <c r="BS32" i="46"/>
  <c r="BR32" i="46"/>
  <c r="DR32" i="46" s="1"/>
  <c r="BQ32" i="46"/>
  <c r="BP32" i="46"/>
  <c r="EP32" i="46" s="1"/>
  <c r="BO32" i="46"/>
  <c r="BN32" i="46"/>
  <c r="DN32" i="46" s="1"/>
  <c r="BM32" i="46"/>
  <c r="BL32" i="46"/>
  <c r="EL32" i="46" s="1"/>
  <c r="BK32" i="46"/>
  <c r="BJ32" i="46"/>
  <c r="BI32" i="46"/>
  <c r="BH32" i="46"/>
  <c r="EH32" i="46" s="1"/>
  <c r="BG32" i="46"/>
  <c r="D32" i="46"/>
  <c r="FD31" i="46"/>
  <c r="EN31" i="46"/>
  <c r="DE31" i="46"/>
  <c r="DD31" i="46"/>
  <c r="DC31" i="46"/>
  <c r="DB31" i="46"/>
  <c r="DA31" i="46"/>
  <c r="CZ31" i="46"/>
  <c r="CY31" i="46"/>
  <c r="CX31" i="46"/>
  <c r="CW31" i="46"/>
  <c r="CV31" i="46"/>
  <c r="CU31" i="46"/>
  <c r="CT31" i="46"/>
  <c r="CS31" i="46"/>
  <c r="CR31" i="46"/>
  <c r="CQ31" i="46"/>
  <c r="CP31" i="46"/>
  <c r="CO31" i="46"/>
  <c r="EO31" i="46" s="1"/>
  <c r="CN31" i="46"/>
  <c r="CM31" i="46"/>
  <c r="CL31" i="46"/>
  <c r="CK31" i="46"/>
  <c r="CJ31" i="46"/>
  <c r="CI31" i="46"/>
  <c r="CH31" i="46"/>
  <c r="CG31" i="46"/>
  <c r="DG31" i="46" s="1"/>
  <c r="CE31" i="46"/>
  <c r="FE31" i="46" s="1"/>
  <c r="CD31" i="46"/>
  <c r="CC31" i="46"/>
  <c r="CB31" i="46"/>
  <c r="CA31" i="46"/>
  <c r="BZ31" i="46"/>
  <c r="BY31" i="46"/>
  <c r="EY31" i="46" s="1"/>
  <c r="BX31" i="46"/>
  <c r="BW31" i="46"/>
  <c r="BV31" i="46"/>
  <c r="BU31" i="46"/>
  <c r="BT31" i="46"/>
  <c r="BS31" i="46"/>
  <c r="ES31" i="46" s="1"/>
  <c r="BR31" i="46"/>
  <c r="BQ31" i="46"/>
  <c r="EQ31" i="46" s="1"/>
  <c r="BP31" i="46"/>
  <c r="BO31" i="46"/>
  <c r="DO31" i="46" s="1"/>
  <c r="BN31" i="46"/>
  <c r="BM31" i="46"/>
  <c r="BL31" i="46"/>
  <c r="BK31" i="46"/>
  <c r="BJ31" i="46"/>
  <c r="BI31" i="46"/>
  <c r="EI31" i="46" s="1"/>
  <c r="BH31" i="46"/>
  <c r="BG31" i="46"/>
  <c r="D31" i="46"/>
  <c r="EK30" i="46"/>
  <c r="DE30" i="46"/>
  <c r="DD30" i="46"/>
  <c r="DC30" i="46"/>
  <c r="DB30" i="46"/>
  <c r="DA30" i="46"/>
  <c r="CZ30" i="46"/>
  <c r="CY30" i="46"/>
  <c r="CX30" i="46"/>
  <c r="CW30" i="46"/>
  <c r="CV30" i="46"/>
  <c r="CU30" i="46"/>
  <c r="CT30" i="46"/>
  <c r="CS30" i="46"/>
  <c r="CR30" i="46"/>
  <c r="CQ30" i="46"/>
  <c r="CP30" i="46"/>
  <c r="CO30" i="46"/>
  <c r="CN30" i="46"/>
  <c r="CM30" i="46"/>
  <c r="CL30" i="46"/>
  <c r="EL30" i="46" s="1"/>
  <c r="CK30" i="46"/>
  <c r="CJ30" i="46"/>
  <c r="CI30" i="46"/>
  <c r="CH30" i="46"/>
  <c r="CG30" i="46"/>
  <c r="CE30" i="46"/>
  <c r="CD30" i="46"/>
  <c r="CC30" i="46"/>
  <c r="CB30" i="46"/>
  <c r="CA30" i="46"/>
  <c r="FA30" i="46" s="1"/>
  <c r="BZ30" i="46"/>
  <c r="EZ30" i="46" s="1"/>
  <c r="BY30" i="46"/>
  <c r="BX30" i="46"/>
  <c r="EX30" i="46" s="1"/>
  <c r="BW30" i="46"/>
  <c r="BV30" i="46"/>
  <c r="BU30" i="46"/>
  <c r="BT30" i="46"/>
  <c r="BS30" i="46"/>
  <c r="ES30" i="46" s="1"/>
  <c r="BR30" i="46"/>
  <c r="ER30" i="46" s="1"/>
  <c r="BQ30" i="46"/>
  <c r="BP30" i="46"/>
  <c r="DP30" i="46" s="1"/>
  <c r="BO30" i="46"/>
  <c r="BN30" i="46"/>
  <c r="BM30" i="46"/>
  <c r="BL30" i="46"/>
  <c r="BK30" i="46"/>
  <c r="BJ30" i="46"/>
  <c r="EJ30" i="46" s="1"/>
  <c r="BI30" i="46"/>
  <c r="BH30" i="46"/>
  <c r="EH30" i="46" s="1"/>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CA28" i="46"/>
  <c r="BZ28" i="46"/>
  <c r="BY28" i="46"/>
  <c r="BX28" i="46"/>
  <c r="BW28" i="46"/>
  <c r="BV28" i="46"/>
  <c r="EV28" i="46" s="1"/>
  <c r="BU28" i="46"/>
  <c r="BT28" i="46"/>
  <c r="BS28" i="46"/>
  <c r="BR28" i="46"/>
  <c r="ER28" i="46" s="1"/>
  <c r="BQ28" i="46"/>
  <c r="DQ28" i="46" s="1"/>
  <c r="BP28" i="46"/>
  <c r="BO28" i="46"/>
  <c r="BN28" i="46"/>
  <c r="EN28" i="46" s="1"/>
  <c r="BM28" i="46"/>
  <c r="EM28" i="46" s="1"/>
  <c r="BL28" i="46"/>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EC25" i="46" s="1"/>
  <c r="CB25" i="46"/>
  <c r="CA25" i="46"/>
  <c r="FA25" i="46" s="1"/>
  <c r="BZ25" i="46"/>
  <c r="BY25" i="46"/>
  <c r="BX25" i="46"/>
  <c r="BW25" i="46"/>
  <c r="BV25" i="46"/>
  <c r="BU25" i="46"/>
  <c r="BT25" i="46"/>
  <c r="BS25" i="46"/>
  <c r="ES25" i="46" s="1"/>
  <c r="BR25" i="46"/>
  <c r="BQ25" i="46"/>
  <c r="BP25" i="46"/>
  <c r="BO25" i="46"/>
  <c r="BN25" i="46"/>
  <c r="BM25" i="46"/>
  <c r="BL25" i="46"/>
  <c r="BK25" i="46"/>
  <c r="EK25" i="46" s="1"/>
  <c r="BJ25" i="46"/>
  <c r="BI25" i="46"/>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BW24" i="46"/>
  <c r="BV24" i="46"/>
  <c r="EV24" i="46" s="1"/>
  <c r="BU24" i="46"/>
  <c r="BT24" i="46"/>
  <c r="BS24" i="46"/>
  <c r="BR24" i="46"/>
  <c r="ER24" i="46" s="1"/>
  <c r="BQ24" i="46"/>
  <c r="BP24" i="46"/>
  <c r="BO24" i="46"/>
  <c r="BN24" i="46"/>
  <c r="EN24" i="46" s="1"/>
  <c r="BM24" i="46"/>
  <c r="BL24" i="46"/>
  <c r="BK24" i="46"/>
  <c r="BJ24" i="46"/>
  <c r="DJ24" i="46" s="1"/>
  <c r="BI24" i="46"/>
  <c r="BH24" i="46"/>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CD23" i="46"/>
  <c r="CC23" i="46"/>
  <c r="FC23" i="46" s="1"/>
  <c r="CB23" i="46"/>
  <c r="CA23" i="46"/>
  <c r="BZ23" i="46"/>
  <c r="DZ23" i="46" s="1"/>
  <c r="BY23" i="46"/>
  <c r="BX23" i="46"/>
  <c r="BW23" i="46"/>
  <c r="BV23" i="46"/>
  <c r="EV23" i="46" s="1"/>
  <c r="BU23" i="46"/>
  <c r="EU23" i="46" s="1"/>
  <c r="BT23" i="46"/>
  <c r="BS23" i="46"/>
  <c r="BR23" i="46"/>
  <c r="BQ23" i="46"/>
  <c r="BP23" i="46"/>
  <c r="BO23" i="46"/>
  <c r="BN23" i="46"/>
  <c r="BM23" i="46"/>
  <c r="EM23" i="46" s="1"/>
  <c r="BL23" i="46"/>
  <c r="BK23" i="46"/>
  <c r="BJ23" i="46"/>
  <c r="DJ23" i="46" s="1"/>
  <c r="BI23" i="46"/>
  <c r="BH23" i="46"/>
  <c r="BG23" i="46"/>
  <c r="D23" i="46"/>
  <c r="DE22" i="46"/>
  <c r="DD22" i="46"/>
  <c r="DC22" i="46"/>
  <c r="DB22" i="46"/>
  <c r="DA22" i="46"/>
  <c r="CZ22" i="46"/>
  <c r="CY22" i="46"/>
  <c r="CX22" i="46"/>
  <c r="DX22" i="46" s="1"/>
  <c r="CW22" i="46"/>
  <c r="CV22" i="46"/>
  <c r="CU22" i="46"/>
  <c r="CT22" i="46"/>
  <c r="CS22" i="46"/>
  <c r="CR22" i="46"/>
  <c r="CQ22" i="46"/>
  <c r="CP22" i="46"/>
  <c r="CO22" i="46"/>
  <c r="CN22" i="46"/>
  <c r="CM22" i="46"/>
  <c r="CL22" i="46"/>
  <c r="CK22" i="46"/>
  <c r="CJ22" i="46"/>
  <c r="CI22" i="46"/>
  <c r="CH22" i="46"/>
  <c r="EH22" i="46" s="1"/>
  <c r="CG22" i="46"/>
  <c r="CE22" i="46"/>
  <c r="CD22" i="46"/>
  <c r="CC22" i="46"/>
  <c r="CB22" i="46"/>
  <c r="CA22" i="46"/>
  <c r="BZ22" i="46"/>
  <c r="BY22" i="46"/>
  <c r="BX22" i="46"/>
  <c r="BW22" i="46"/>
  <c r="BV22" i="46"/>
  <c r="BU22" i="46"/>
  <c r="BT22" i="46"/>
  <c r="BS22" i="46"/>
  <c r="BR22" i="46"/>
  <c r="BQ22" i="46"/>
  <c r="BP22" i="46"/>
  <c r="BO22" i="46"/>
  <c r="BN22" i="46"/>
  <c r="BM22" i="46"/>
  <c r="BL22" i="46"/>
  <c r="BK22" i="46"/>
  <c r="BJ22" i="46"/>
  <c r="BI22" i="46"/>
  <c r="BH22" i="46"/>
  <c r="BG22" i="46"/>
  <c r="D22" i="46"/>
  <c r="DE21" i="46"/>
  <c r="DD21" i="46"/>
  <c r="DC21" i="46"/>
  <c r="DB21" i="46"/>
  <c r="DA21" i="46"/>
  <c r="CZ21" i="46"/>
  <c r="CY21" i="46"/>
  <c r="CX21" i="46"/>
  <c r="CW21" i="46"/>
  <c r="CV21" i="46"/>
  <c r="CU21" i="46"/>
  <c r="CT21" i="46"/>
  <c r="ET21" i="46" s="1"/>
  <c r="CS21" i="46"/>
  <c r="CR21" i="46"/>
  <c r="CQ21" i="46"/>
  <c r="CP21" i="46"/>
  <c r="CO21" i="46"/>
  <c r="CN21" i="46"/>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BY52" i="45"/>
  <c r="BX52" i="45"/>
  <c r="BW52" i="45"/>
  <c r="BV52" i="45"/>
  <c r="EV52" i="45" s="1"/>
  <c r="BU52" i="45"/>
  <c r="BT52" i="45"/>
  <c r="ET52" i="45" s="1"/>
  <c r="BS52" i="45"/>
  <c r="BR52" i="45"/>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CB51" i="45"/>
  <c r="CA51" i="45"/>
  <c r="BZ51" i="45"/>
  <c r="BY51" i="45"/>
  <c r="EY51" i="45" s="1"/>
  <c r="BX51" i="45"/>
  <c r="BW51" i="45"/>
  <c r="DW51" i="45" s="1"/>
  <c r="BV51" i="45"/>
  <c r="BU51" i="45"/>
  <c r="BT51" i="45"/>
  <c r="BS51" i="45"/>
  <c r="BR51" i="45"/>
  <c r="BQ51" i="45"/>
  <c r="EQ51" i="45" s="1"/>
  <c r="BP51" i="45"/>
  <c r="BO51" i="45"/>
  <c r="DO51" i="45" s="1"/>
  <c r="BN51" i="45"/>
  <c r="BM51" i="45"/>
  <c r="BL51" i="45"/>
  <c r="BK51" i="45"/>
  <c r="BJ51" i="45"/>
  <c r="BI51" i="45"/>
  <c r="BH51" i="45"/>
  <c r="BG51" i="45"/>
  <c r="DG51" i="45" s="1"/>
  <c r="D51" i="45"/>
  <c r="DE50" i="45"/>
  <c r="DD50" i="45"/>
  <c r="DC50" i="45"/>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FA50" i="45" s="1"/>
  <c r="BZ50" i="45"/>
  <c r="DZ50" i="45" s="1"/>
  <c r="BY50" i="45"/>
  <c r="BX50" i="45"/>
  <c r="BW50" i="45"/>
  <c r="BV50" i="45"/>
  <c r="BU50" i="45"/>
  <c r="BT50" i="45"/>
  <c r="ET50" i="45" s="1"/>
  <c r="BS50" i="45"/>
  <c r="ES50" i="45" s="1"/>
  <c r="BR50" i="45"/>
  <c r="DR50" i="45" s="1"/>
  <c r="BQ50" i="45"/>
  <c r="BP50" i="45"/>
  <c r="BO50" i="45"/>
  <c r="BN50" i="45"/>
  <c r="BM50" i="45"/>
  <c r="BL50" i="45"/>
  <c r="BK50" i="45"/>
  <c r="BJ50" i="45"/>
  <c r="BI50" i="45"/>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BW49" i="45"/>
  <c r="BV49" i="45"/>
  <c r="BU49" i="45"/>
  <c r="BT49" i="45"/>
  <c r="ET49" i="45" s="1"/>
  <c r="BS49" i="45"/>
  <c r="BR49" i="45"/>
  <c r="DR49" i="45" s="1"/>
  <c r="BQ49" i="45"/>
  <c r="BP49" i="45"/>
  <c r="BO49" i="45"/>
  <c r="BN49" i="45"/>
  <c r="EN49" i="45" s="1"/>
  <c r="BM49" i="45"/>
  <c r="BL49" i="45"/>
  <c r="EL49" i="45" s="1"/>
  <c r="BK49" i="45"/>
  <c r="BJ49" i="45"/>
  <c r="EJ49" i="45" s="1"/>
  <c r="BI49" i="45"/>
  <c r="BH49" i="45"/>
  <c r="BG49" i="45"/>
  <c r="D49" i="45"/>
  <c r="DE48" i="45"/>
  <c r="DD48" i="45"/>
  <c r="DC48" i="45"/>
  <c r="DB48" i="45"/>
  <c r="DA48" i="45"/>
  <c r="CZ48" i="45"/>
  <c r="EZ48" i="45" s="1"/>
  <c r="CY48" i="45"/>
  <c r="CX48" i="45"/>
  <c r="CW48" i="45"/>
  <c r="CV48" i="45"/>
  <c r="CU48" i="45"/>
  <c r="CT48" i="45"/>
  <c r="CS48" i="45"/>
  <c r="CR48" i="45"/>
  <c r="CQ48" i="45"/>
  <c r="CP48" i="45"/>
  <c r="CO48" i="45"/>
  <c r="CN48" i="45"/>
  <c r="CM48" i="45"/>
  <c r="CL48" i="45"/>
  <c r="CK48" i="45"/>
  <c r="CJ48" i="45"/>
  <c r="CI48" i="45"/>
  <c r="CH48" i="45"/>
  <c r="CG48" i="45"/>
  <c r="CE48" i="45"/>
  <c r="EE48" i="45" s="1"/>
  <c r="CD48" i="45"/>
  <c r="FD48" i="45" s="1"/>
  <c r="CC48" i="45"/>
  <c r="CB48" i="45"/>
  <c r="CA48" i="45"/>
  <c r="EA48" i="45" s="1"/>
  <c r="BZ48" i="45"/>
  <c r="BY48" i="45"/>
  <c r="EY48" i="45" s="1"/>
  <c r="BX48" i="45"/>
  <c r="BW48" i="45"/>
  <c r="BV48" i="45"/>
  <c r="BU48" i="45"/>
  <c r="BT48" i="45"/>
  <c r="BS48" i="45"/>
  <c r="DS48" i="45" s="1"/>
  <c r="BR48" i="45"/>
  <c r="BQ48" i="45"/>
  <c r="EQ48" i="45" s="1"/>
  <c r="BP48" i="45"/>
  <c r="BO48" i="45"/>
  <c r="BN48" i="45"/>
  <c r="BM48" i="45"/>
  <c r="BL48" i="45"/>
  <c r="BK48" i="45"/>
  <c r="BJ48" i="45"/>
  <c r="BI48" i="45"/>
  <c r="EI48" i="45" s="1"/>
  <c r="BH48" i="45"/>
  <c r="BG48" i="45"/>
  <c r="D48"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CD47" i="45"/>
  <c r="CC47" i="45"/>
  <c r="CB47" i="45"/>
  <c r="CA47" i="45"/>
  <c r="EA47" i="45" s="1"/>
  <c r="BZ47" i="45"/>
  <c r="BY47" i="45"/>
  <c r="DY47" i="45" s="1"/>
  <c r="BX47" i="45"/>
  <c r="BW47" i="45"/>
  <c r="BV47" i="45"/>
  <c r="BU47" i="45"/>
  <c r="BT47" i="45"/>
  <c r="ET47" i="45" s="1"/>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BY46" i="45"/>
  <c r="BX46" i="45"/>
  <c r="BW46" i="45"/>
  <c r="BV46" i="45"/>
  <c r="DV46" i="45" s="1"/>
  <c r="BU46" i="45"/>
  <c r="BT46" i="45"/>
  <c r="ET46" i="45" s="1"/>
  <c r="BS46" i="45"/>
  <c r="BR46" i="45"/>
  <c r="BQ46" i="45"/>
  <c r="BP46" i="45"/>
  <c r="BO46" i="45"/>
  <c r="BN46" i="45"/>
  <c r="DN46" i="45" s="1"/>
  <c r="BM46" i="45"/>
  <c r="BL46" i="45"/>
  <c r="BK46" i="45"/>
  <c r="BJ46" i="45"/>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CB45" i="45"/>
  <c r="CA45" i="45"/>
  <c r="BZ45" i="45"/>
  <c r="BY45" i="45"/>
  <c r="EY45" i="45" s="1"/>
  <c r="BX45" i="45"/>
  <c r="BW45" i="45"/>
  <c r="EW45" i="45" s="1"/>
  <c r="BV45" i="45"/>
  <c r="BU45" i="45"/>
  <c r="BT45" i="45"/>
  <c r="BS45" i="45"/>
  <c r="BR45" i="45"/>
  <c r="BQ45" i="45"/>
  <c r="EQ45" i="45" s="1"/>
  <c r="BP45" i="45"/>
  <c r="BO45" i="45"/>
  <c r="DO45" i="45" s="1"/>
  <c r="BN45" i="45"/>
  <c r="BM45" i="45"/>
  <c r="BL45" i="45"/>
  <c r="BK45" i="45"/>
  <c r="BJ45" i="45"/>
  <c r="BI45" i="45"/>
  <c r="DI45" i="45" s="1"/>
  <c r="BH45" i="45"/>
  <c r="BG45" i="45"/>
  <c r="EG45" i="45" s="1"/>
  <c r="D45" i="45"/>
  <c r="DE44" i="45"/>
  <c r="DD44" i="45"/>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BZ44" i="45"/>
  <c r="BY44" i="45"/>
  <c r="BX44" i="45"/>
  <c r="BW44" i="45"/>
  <c r="BV44" i="45"/>
  <c r="BU44" i="45"/>
  <c r="EU44" i="45" s="1"/>
  <c r="BT44" i="45"/>
  <c r="BS44" i="45"/>
  <c r="BR44" i="45"/>
  <c r="BQ44" i="45"/>
  <c r="BP44" i="45"/>
  <c r="BO44" i="45"/>
  <c r="BN44" i="45"/>
  <c r="BM44" i="45"/>
  <c r="BL44" i="45"/>
  <c r="BK44" i="45"/>
  <c r="BJ44" i="45"/>
  <c r="BI44" i="45"/>
  <c r="BH44" i="45"/>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BZ43" i="45"/>
  <c r="BY43" i="45"/>
  <c r="BX43" i="45"/>
  <c r="BW43" i="45"/>
  <c r="BV43" i="45"/>
  <c r="BU43" i="45"/>
  <c r="BT43" i="45"/>
  <c r="BS43" i="45"/>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CC42" i="45"/>
  <c r="CB42" i="45"/>
  <c r="CA42" i="45"/>
  <c r="BZ42" i="45"/>
  <c r="BY42" i="45"/>
  <c r="BX42" i="45"/>
  <c r="BW42" i="45"/>
  <c r="BV42" i="45"/>
  <c r="BU42" i="45"/>
  <c r="BT42" i="45"/>
  <c r="BS42" i="45"/>
  <c r="BR42" i="45"/>
  <c r="BQ42" i="45"/>
  <c r="BP42" i="45"/>
  <c r="BO42" i="45"/>
  <c r="BN42" i="45"/>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CA41" i="45"/>
  <c r="BZ41" i="45"/>
  <c r="BY41" i="45"/>
  <c r="BX41" i="45"/>
  <c r="BW41" i="45"/>
  <c r="BV41" i="45"/>
  <c r="BU41" i="45"/>
  <c r="DU41" i="45" s="1"/>
  <c r="BT41" i="45"/>
  <c r="BS41" i="45"/>
  <c r="BR41" i="45"/>
  <c r="BQ41" i="45"/>
  <c r="BP41" i="45"/>
  <c r="BO41" i="45"/>
  <c r="BN41" i="45"/>
  <c r="BM41" i="45"/>
  <c r="DM41" i="45" s="1"/>
  <c r="BL41" i="45"/>
  <c r="BK41" i="45"/>
  <c r="BJ41" i="45"/>
  <c r="BI41" i="45"/>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CD40" i="45"/>
  <c r="CC40" i="45"/>
  <c r="CB40" i="45"/>
  <c r="CA40" i="45"/>
  <c r="BZ40" i="45"/>
  <c r="BY40" i="45"/>
  <c r="BX40" i="45"/>
  <c r="EX40" i="45" s="1"/>
  <c r="BW40" i="45"/>
  <c r="BV40" i="45"/>
  <c r="BU40" i="45"/>
  <c r="BT40" i="45"/>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EU39" i="45" s="1"/>
  <c r="CT39" i="45"/>
  <c r="CS39" i="45"/>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CB38" i="45"/>
  <c r="FB38" i="45" s="1"/>
  <c r="CA38" i="45"/>
  <c r="BZ38" i="45"/>
  <c r="BY38" i="45"/>
  <c r="EY38" i="45" s="1"/>
  <c r="BX38" i="45"/>
  <c r="BW38" i="45"/>
  <c r="EW38" i="45" s="1"/>
  <c r="BV38" i="45"/>
  <c r="BU38" i="45"/>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EE37" i="45" s="1"/>
  <c r="CD37" i="45"/>
  <c r="CC37" i="45"/>
  <c r="CB37" i="45"/>
  <c r="EB37" i="45" s="1"/>
  <c r="CA37" i="45"/>
  <c r="BZ37" i="45"/>
  <c r="EZ37" i="45" s="1"/>
  <c r="BY37" i="45"/>
  <c r="BX37" i="45"/>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BZ36" i="45"/>
  <c r="DZ36" i="45" s="1"/>
  <c r="BY36" i="45"/>
  <c r="BX36" i="45"/>
  <c r="BW36" i="45"/>
  <c r="EW36" i="45" s="1"/>
  <c r="BV36" i="45"/>
  <c r="BU36" i="45"/>
  <c r="DU36" i="45" s="1"/>
  <c r="BT36" i="45"/>
  <c r="BS36" i="45"/>
  <c r="BR36" i="45"/>
  <c r="DR36" i="45" s="1"/>
  <c r="BQ36" i="45"/>
  <c r="BP36" i="45"/>
  <c r="BO36" i="45"/>
  <c r="BN36" i="45"/>
  <c r="BM36" i="45"/>
  <c r="BL36" i="45"/>
  <c r="BK36" i="45"/>
  <c r="BJ36" i="45"/>
  <c r="BI36" i="45"/>
  <c r="BH36" i="45"/>
  <c r="BG36" i="45"/>
  <c r="D36" i="45"/>
  <c r="DE35" i="45"/>
  <c r="DD35" i="45"/>
  <c r="DC35" i="45"/>
  <c r="DB35" i="45"/>
  <c r="DA35" i="45"/>
  <c r="CZ35" i="45"/>
  <c r="CY35" i="45"/>
  <c r="CX35" i="45"/>
  <c r="CW35" i="45"/>
  <c r="EW35" i="45" s="1"/>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BZ34" i="45"/>
  <c r="EZ34" i="45" s="1"/>
  <c r="BY34" i="45"/>
  <c r="BX34" i="45"/>
  <c r="BW34" i="45"/>
  <c r="BV34" i="45"/>
  <c r="BU34" i="45"/>
  <c r="BT34" i="45"/>
  <c r="BS34" i="45"/>
  <c r="BR34" i="45"/>
  <c r="ER34" i="45" s="1"/>
  <c r="BQ34" i="45"/>
  <c r="BP34" i="45"/>
  <c r="BO34" i="45"/>
  <c r="BN34" i="45"/>
  <c r="BM34" i="45"/>
  <c r="BL34" i="45"/>
  <c r="DL34" i="45" s="1"/>
  <c r="BK34" i="45"/>
  <c r="BJ34" i="45"/>
  <c r="BI34" i="45"/>
  <c r="BH34" i="45"/>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CC33" i="45"/>
  <c r="FC33" i="45" s="1"/>
  <c r="CB33" i="45"/>
  <c r="CA33" i="45"/>
  <c r="BZ33" i="45"/>
  <c r="BY33" i="45"/>
  <c r="BX33" i="45"/>
  <c r="BW33" i="45"/>
  <c r="BV33" i="45"/>
  <c r="BU33" i="45"/>
  <c r="EU33" i="45" s="1"/>
  <c r="BT33" i="45"/>
  <c r="DT33" i="45" s="1"/>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CA32" i="45"/>
  <c r="FA32" i="45" s="1"/>
  <c r="BZ32" i="45"/>
  <c r="BY32" i="45"/>
  <c r="BX32" i="45"/>
  <c r="BW32" i="45"/>
  <c r="EW32" i="45" s="1"/>
  <c r="BV32" i="45"/>
  <c r="BU32" i="45"/>
  <c r="BT32" i="45"/>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CB30" i="45"/>
  <c r="FB30" i="45" s="1"/>
  <c r="CA30" i="45"/>
  <c r="BZ30" i="45"/>
  <c r="DZ30" i="45" s="1"/>
  <c r="BY30" i="45"/>
  <c r="BX30" i="45"/>
  <c r="BW30" i="45"/>
  <c r="BV30" i="45"/>
  <c r="BU30" i="45"/>
  <c r="BT30" i="45"/>
  <c r="ET30" i="45" s="1"/>
  <c r="BS30" i="45"/>
  <c r="BR30" i="45"/>
  <c r="DR30" i="45" s="1"/>
  <c r="BQ30" i="45"/>
  <c r="DQ30" i="45" s="1"/>
  <c r="BP30" i="45"/>
  <c r="BO30" i="45"/>
  <c r="BN30" i="45"/>
  <c r="BM30" i="45"/>
  <c r="BL30" i="45"/>
  <c r="DL30" i="45" s="1"/>
  <c r="BK30" i="45"/>
  <c r="BJ30" i="45"/>
  <c r="BI30" i="45"/>
  <c r="BH30" i="45"/>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BZ29" i="45"/>
  <c r="BY29" i="45"/>
  <c r="BX29" i="45"/>
  <c r="BW29" i="45"/>
  <c r="DW29" i="45" s="1"/>
  <c r="BV29" i="45"/>
  <c r="BU29" i="45"/>
  <c r="EU29" i="45" s="1"/>
  <c r="BT29" i="45"/>
  <c r="DT29" i="45" s="1"/>
  <c r="BS29" i="45"/>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CC28" i="45"/>
  <c r="CB28" i="45"/>
  <c r="CA28" i="45"/>
  <c r="BZ28" i="45"/>
  <c r="BY28" i="45"/>
  <c r="DY28" i="45" s="1"/>
  <c r="BX28" i="45"/>
  <c r="EX28" i="45" s="1"/>
  <c r="BW28" i="45"/>
  <c r="EW28" i="45" s="1"/>
  <c r="BV28" i="45"/>
  <c r="BU28" i="45"/>
  <c r="BT28" i="45"/>
  <c r="BS28" i="45"/>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R26" i="45"/>
  <c r="DE26" i="45"/>
  <c r="DD26" i="45"/>
  <c r="DC26" i="45"/>
  <c r="DB26" i="45"/>
  <c r="DA26" i="45"/>
  <c r="CZ26" i="45"/>
  <c r="CY26" i="45"/>
  <c r="CX26" i="45"/>
  <c r="CW26" i="45"/>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EV26" i="45" s="1"/>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CD25" i="45"/>
  <c r="FD25" i="45" s="1"/>
  <c r="CC25" i="45"/>
  <c r="CB25" i="45"/>
  <c r="CA25" i="45"/>
  <c r="EA25" i="45" s="1"/>
  <c r="BZ25" i="45"/>
  <c r="BY25" i="45"/>
  <c r="DY25" i="45" s="1"/>
  <c r="BX25" i="45"/>
  <c r="EX25" i="45" s="1"/>
  <c r="BW25" i="45"/>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EC22" i="45" s="1"/>
  <c r="CB22" i="45"/>
  <c r="CA22" i="45"/>
  <c r="BZ22" i="45"/>
  <c r="EZ22" i="45" s="1"/>
  <c r="BY22" i="45"/>
  <c r="BX22" i="45"/>
  <c r="BW22" i="45"/>
  <c r="BV22" i="45"/>
  <c r="BU22" i="45"/>
  <c r="DU22" i="45" s="1"/>
  <c r="BT22" i="45"/>
  <c r="DT22" i="45" s="1"/>
  <c r="BS22" i="45"/>
  <c r="BR22" i="45"/>
  <c r="ER22" i="45" s="1"/>
  <c r="BQ22" i="45"/>
  <c r="BP22" i="45"/>
  <c r="BO22" i="45"/>
  <c r="BN22" i="45"/>
  <c r="BM22" i="45"/>
  <c r="BL22" i="45"/>
  <c r="BK22" i="45"/>
  <c r="BJ22" i="45"/>
  <c r="BI22" i="45"/>
  <c r="BH22" i="45"/>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BZ21" i="45"/>
  <c r="BY21" i="45"/>
  <c r="BX21" i="45"/>
  <c r="DX21" i="45" s="1"/>
  <c r="BW21" i="45"/>
  <c r="EW21" i="45" s="1"/>
  <c r="BV21" i="45"/>
  <c r="BU21" i="45"/>
  <c r="DU21" i="45" s="1"/>
  <c r="BT21" i="45"/>
  <c r="BS21" i="45"/>
  <c r="BR21" i="45"/>
  <c r="BQ21" i="45"/>
  <c r="BP21" i="45"/>
  <c r="EP21" i="45" s="1"/>
  <c r="BO21" i="45"/>
  <c r="BN21" i="45"/>
  <c r="BM21" i="45"/>
  <c r="BL21" i="45"/>
  <c r="BK21" i="45"/>
  <c r="BJ21" i="45"/>
  <c r="BI21" i="45"/>
  <c r="BH21" i="45"/>
  <c r="EH21" i="45" s="1"/>
  <c r="BG21" i="45"/>
  <c r="D21" i="45"/>
  <c r="DE20" i="45"/>
  <c r="DD20" i="45"/>
  <c r="DC20" i="45"/>
  <c r="DB20" i="45"/>
  <c r="DA20" i="45"/>
  <c r="CZ20" i="45"/>
  <c r="CY20" i="45"/>
  <c r="DY20" i="45" s="1"/>
  <c r="CX20" i="45"/>
  <c r="CW20" i="45"/>
  <c r="CV20" i="45"/>
  <c r="CU20" i="45"/>
  <c r="CT20" i="45"/>
  <c r="CS20" i="45"/>
  <c r="CR20" i="45"/>
  <c r="CQ20" i="45"/>
  <c r="DQ20" i="45" s="1"/>
  <c r="CP20" i="45"/>
  <c r="CO20" i="45"/>
  <c r="CN20" i="45"/>
  <c r="CM20" i="45"/>
  <c r="CL20" i="45"/>
  <c r="CK20" i="45"/>
  <c r="CJ20" i="45"/>
  <c r="CI20" i="45"/>
  <c r="CH20" i="45"/>
  <c r="CG20" i="45"/>
  <c r="CE20" i="45"/>
  <c r="CD20" i="45"/>
  <c r="CC20" i="45"/>
  <c r="CB20" i="45"/>
  <c r="EB20" i="45" s="1"/>
  <c r="CA20" i="45"/>
  <c r="EA20" i="45" s="1"/>
  <c r="BZ20" i="45"/>
  <c r="DZ20" i="45" s="1"/>
  <c r="BY20" i="45"/>
  <c r="BX20" i="45"/>
  <c r="DX20" i="45" s="1"/>
  <c r="BW20" i="45"/>
  <c r="BV20" i="45"/>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CB18" i="45"/>
  <c r="CA18" i="45"/>
  <c r="EA18" i="45" s="1"/>
  <c r="BZ18" i="45"/>
  <c r="BY18" i="45"/>
  <c r="BX18" i="45"/>
  <c r="EX18" i="45" s="1"/>
  <c r="BW18" i="45"/>
  <c r="DW18" i="45" s="1"/>
  <c r="BV18" i="45"/>
  <c r="BU18" i="45"/>
  <c r="EU18" i="45" s="1"/>
  <c r="BT18" i="45"/>
  <c r="BS18" i="45"/>
  <c r="DS18" i="45" s="1"/>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EA17" i="45" s="1"/>
  <c r="BZ17" i="45"/>
  <c r="BY17" i="45"/>
  <c r="BX17" i="45"/>
  <c r="DX17" i="45" s="1"/>
  <c r="BW17" i="45"/>
  <c r="BV17" i="45"/>
  <c r="DV17" i="45" s="1"/>
  <c r="BU17" i="45"/>
  <c r="BT17" i="45"/>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BZ45" i="44"/>
  <c r="BY45" i="44"/>
  <c r="BX45" i="44"/>
  <c r="BW45" i="44"/>
  <c r="BV45" i="44"/>
  <c r="BU45" i="44"/>
  <c r="BT45" i="44"/>
  <c r="BS45" i="44"/>
  <c r="BR45" i="44"/>
  <c r="BQ45" i="44"/>
  <c r="BP45" i="44"/>
  <c r="BO45" i="44"/>
  <c r="EO45" i="44" s="1"/>
  <c r="BN45" i="44"/>
  <c r="BM45" i="44"/>
  <c r="BL45" i="44"/>
  <c r="BK45" i="44"/>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24" i="63" l="1"/>
  <c r="S22" i="63"/>
  <c r="FB28" i="45"/>
  <c r="EI22" i="46"/>
  <c r="EY22" i="46"/>
  <c r="EH31" i="46"/>
  <c r="EP31" i="46"/>
  <c r="EX31" i="46"/>
  <c r="EG32" i="46"/>
  <c r="EO32" i="46"/>
  <c r="EW32" i="46"/>
  <c r="FE32" i="46"/>
  <c r="DU37" i="46"/>
  <c r="EC37" i="46"/>
  <c r="DM49" i="46"/>
  <c r="DU49" i="46"/>
  <c r="EC49" i="46"/>
  <c r="EI55" i="46"/>
  <c r="EQ55" i="46"/>
  <c r="EY55" i="46"/>
  <c r="ER23" i="47"/>
  <c r="DU37" i="47"/>
  <c r="DG47" i="47"/>
  <c r="DO47" i="47"/>
  <c r="DW47" i="47"/>
  <c r="EE47" i="47"/>
  <c r="ET27" i="48"/>
  <c r="DT27" i="48"/>
  <c r="DQ36" i="49"/>
  <c r="EN22" i="57"/>
  <c r="DN22" i="57"/>
  <c r="DV22" i="57"/>
  <c r="EV22" i="57"/>
  <c r="EK45" i="44"/>
  <c r="FA45" i="44"/>
  <c r="DT17" i="45"/>
  <c r="EB17" i="45"/>
  <c r="DQ18" i="45"/>
  <c r="DY18" i="45"/>
  <c r="EX23" i="45"/>
  <c r="EM24" i="45"/>
  <c r="EC24" i="45"/>
  <c r="DV28" i="45"/>
  <c r="ED28" i="45"/>
  <c r="DS29" i="45"/>
  <c r="EA29" i="45"/>
  <c r="DH30" i="45"/>
  <c r="DP30" i="45"/>
  <c r="EX30" i="45"/>
  <c r="DV33" i="45"/>
  <c r="ED33" i="45"/>
  <c r="ES34" i="45"/>
  <c r="FA34" i="45"/>
  <c r="ES36" i="45"/>
  <c r="FA36" i="45"/>
  <c r="DX37" i="45"/>
  <c r="EU38" i="45"/>
  <c r="FC38" i="45"/>
  <c r="EW40" i="45"/>
  <c r="FE40" i="45"/>
  <c r="DT41" i="45"/>
  <c r="EB41" i="45"/>
  <c r="EQ42" i="45"/>
  <c r="EY42" i="45"/>
  <c r="DS44" i="45"/>
  <c r="EA44" i="45"/>
  <c r="ER44" i="45"/>
  <c r="EM48" i="45"/>
  <c r="EU48" i="45"/>
  <c r="FC48" i="45"/>
  <c r="ET48" i="45"/>
  <c r="FB48" i="45"/>
  <c r="EH49" i="45"/>
  <c r="EP49" i="45"/>
  <c r="EX49" i="45"/>
  <c r="EN21" i="46"/>
  <c r="EV21" i="46"/>
  <c r="DK22" i="46"/>
  <c r="DS22" i="46"/>
  <c r="EA22" i="46"/>
  <c r="EG23" i="46"/>
  <c r="FE23" i="46"/>
  <c r="DI25" i="46"/>
  <c r="EQ25" i="46"/>
  <c r="EY25" i="46"/>
  <c r="DG30" i="46"/>
  <c r="DW30" i="46"/>
  <c r="DI33" i="46"/>
  <c r="EQ33" i="46"/>
  <c r="EY33" i="46"/>
  <c r="DW35" i="46"/>
  <c r="EZ36" i="46"/>
  <c r="ET38" i="46"/>
  <c r="EK45" i="46"/>
  <c r="DG49" i="46"/>
  <c r="DO49" i="46"/>
  <c r="DW49" i="46"/>
  <c r="DS50" i="46"/>
  <c r="FA50" i="46"/>
  <c r="DN51" i="46"/>
  <c r="DV51" i="46"/>
  <c r="FD51" i="46"/>
  <c r="EM53" i="46"/>
  <c r="EU53" i="46"/>
  <c r="FC53" i="46"/>
  <c r="DO54" i="46"/>
  <c r="EE54" i="46"/>
  <c r="EK55" i="46"/>
  <c r="ES55" i="46"/>
  <c r="FA55" i="46"/>
  <c r="DI20" i="47"/>
  <c r="EQ20" i="47"/>
  <c r="DY20" i="47"/>
  <c r="EH22" i="47"/>
  <c r="FJ22" i="47" s="1"/>
  <c r="BD22" i="47" s="1"/>
  <c r="EP22" i="47"/>
  <c r="EX22" i="47"/>
  <c r="DG22" i="47"/>
  <c r="EO22" i="47"/>
  <c r="EW22" i="47"/>
  <c r="EU24" i="47"/>
  <c r="EC24" i="47"/>
  <c r="DI25" i="47"/>
  <c r="DQ25" i="47"/>
  <c r="DY25" i="47"/>
  <c r="DG26" i="47"/>
  <c r="EO26" i="47"/>
  <c r="EW26" i="47"/>
  <c r="EE26" i="47"/>
  <c r="EJ27" i="47"/>
  <c r="DR27" i="47"/>
  <c r="EZ27" i="47"/>
  <c r="ER27" i="47"/>
  <c r="DM28" i="47"/>
  <c r="EU28" i="47"/>
  <c r="FC28" i="47"/>
  <c r="DI32" i="47"/>
  <c r="DQ32" i="47"/>
  <c r="EY32" i="47"/>
  <c r="EG45" i="47"/>
  <c r="FE45" i="47"/>
  <c r="EI56" i="47"/>
  <c r="EY56" i="47"/>
  <c r="DI18" i="48"/>
  <c r="EQ18" i="48"/>
  <c r="EY18" i="48"/>
  <c r="DS20" i="48"/>
  <c r="DM22" i="48"/>
  <c r="DU22" i="48"/>
  <c r="EC22" i="48"/>
  <c r="EG36" i="48"/>
  <c r="EO36" i="48"/>
  <c r="EW36" i="48"/>
  <c r="FE36" i="48"/>
  <c r="EN36" i="48"/>
  <c r="ED36" i="48"/>
  <c r="DX50" i="48"/>
  <c r="EI52" i="48"/>
  <c r="EQ52" i="48"/>
  <c r="EY52" i="48"/>
  <c r="DS52" i="48"/>
  <c r="EN24" i="49"/>
  <c r="DN24" i="49"/>
  <c r="EW35" i="49"/>
  <c r="DW35" i="49"/>
  <c r="DG23" i="50"/>
  <c r="DO23" i="50"/>
  <c r="DW23" i="50"/>
  <c r="EE23" i="50"/>
  <c r="DM29" i="50"/>
  <c r="DU29" i="50"/>
  <c r="EC29" i="50"/>
  <c r="EJ18" i="53"/>
  <c r="ER18" i="53"/>
  <c r="ES22" i="53"/>
  <c r="DS22" i="53"/>
  <c r="ET36" i="57"/>
  <c r="DT36" i="57"/>
  <c r="EB36" i="57"/>
  <c r="FB36" i="57"/>
  <c r="EH37" i="57"/>
  <c r="DP37" i="57"/>
  <c r="EX37" i="57"/>
  <c r="EQ36" i="46"/>
  <c r="ET50" i="47"/>
  <c r="DT50" i="47"/>
  <c r="FD22" i="47"/>
  <c r="EC31" i="47"/>
  <c r="FC31" i="47"/>
  <c r="EW26" i="45"/>
  <c r="DQ37" i="45"/>
  <c r="DY37" i="45"/>
  <c r="ES39" i="45"/>
  <c r="FC50" i="45"/>
  <c r="FE35" i="46"/>
  <c r="DL45" i="46"/>
  <c r="DT45" i="46"/>
  <c r="EB45" i="46"/>
  <c r="EZ19" i="47"/>
  <c r="DJ20" i="47"/>
  <c r="DR20" i="47"/>
  <c r="DZ20" i="47"/>
  <c r="DN24" i="47"/>
  <c r="DV24" i="47"/>
  <c r="ED24" i="47"/>
  <c r="DS27" i="47"/>
  <c r="DZ52" i="48"/>
  <c r="DY51" i="49"/>
  <c r="EY51" i="49"/>
  <c r="EI51" i="49"/>
  <c r="ES22" i="50"/>
  <c r="EC24" i="50"/>
  <c r="FC24" i="50"/>
  <c r="EZ17" i="52"/>
  <c r="DZ17" i="52"/>
  <c r="DN48" i="52"/>
  <c r="DV48" i="52"/>
  <c r="ED48" i="52"/>
  <c r="DR41" i="45"/>
  <c r="EO35" i="46"/>
  <c r="DQ21" i="45"/>
  <c r="DY21" i="45"/>
  <c r="EV22" i="45"/>
  <c r="FD22" i="45"/>
  <c r="FB25" i="45"/>
  <c r="ET32" i="45"/>
  <c r="FB32" i="45"/>
  <c r="DQ33" i="45"/>
  <c r="ES45" i="45"/>
  <c r="FA45" i="45"/>
  <c r="DX46" i="45"/>
  <c r="DU47" i="45"/>
  <c r="EC47" i="45"/>
  <c r="EW50" i="45"/>
  <c r="FE50" i="45"/>
  <c r="DK51" i="45"/>
  <c r="DS51" i="45"/>
  <c r="EA51" i="45"/>
  <c r="EX52" i="45"/>
  <c r="EO26" i="46"/>
  <c r="FE26" i="46"/>
  <c r="DV28" i="46"/>
  <c r="EI30" i="46"/>
  <c r="EQ30" i="46"/>
  <c r="EY30" i="46"/>
  <c r="FA46" i="46"/>
  <c r="DV50" i="46"/>
  <c r="FB25" i="47"/>
  <c r="FE26" i="47"/>
  <c r="DS42" i="47"/>
  <c r="ES42" i="47"/>
  <c r="EP34" i="48"/>
  <c r="EM24" i="51"/>
  <c r="EH37" i="51"/>
  <c r="EP37" i="51"/>
  <c r="DX37" i="51"/>
  <c r="EJ47" i="51"/>
  <c r="DJ47" i="51"/>
  <c r="EI56" i="51"/>
  <c r="DQ56" i="51"/>
  <c r="EY56" i="51"/>
  <c r="FD30" i="45"/>
  <c r="DJ41" i="45"/>
  <c r="EQ22" i="46"/>
  <c r="EM48" i="52"/>
  <c r="DM48" i="52"/>
  <c r="DU18" i="45"/>
  <c r="EC18" i="45"/>
  <c r="FC39" i="45"/>
  <c r="FD44" i="45"/>
  <c r="DG22" i="46"/>
  <c r="EK23" i="46"/>
  <c r="ES23" i="46"/>
  <c r="EH24" i="46"/>
  <c r="EP24" i="46"/>
  <c r="EX24" i="46"/>
  <c r="DU25" i="46"/>
  <c r="FC25" i="46"/>
  <c r="EH34" i="46"/>
  <c r="DP34" i="46"/>
  <c r="DL34" i="46"/>
  <c r="EI40" i="46"/>
  <c r="EY40" i="46"/>
  <c r="DV40" i="46"/>
  <c r="DR44" i="46"/>
  <c r="DP53" i="46"/>
  <c r="DU53" i="46"/>
  <c r="DK19" i="47"/>
  <c r="FD19" i="47"/>
  <c r="EN23" i="47"/>
  <c r="EV23" i="47"/>
  <c r="DI24" i="47"/>
  <c r="DQ24" i="47"/>
  <c r="EG41" i="47"/>
  <c r="EO41" i="47"/>
  <c r="FE41" i="47"/>
  <c r="DT42" i="47"/>
  <c r="DU33" i="48"/>
  <c r="EU33" i="48"/>
  <c r="DM38" i="48"/>
  <c r="EK42" i="49"/>
  <c r="DS42" i="49"/>
  <c r="FA42" i="49"/>
  <c r="DG43" i="49"/>
  <c r="EL56" i="50"/>
  <c r="DL56" i="50"/>
  <c r="DU27" i="44"/>
  <c r="EV20" i="45"/>
  <c r="FD20" i="45"/>
  <c r="DU20" i="45"/>
  <c r="EC20" i="45"/>
  <c r="ES21" i="45"/>
  <c r="FA21" i="45"/>
  <c r="EH22" i="45"/>
  <c r="DX22" i="45"/>
  <c r="DW25" i="45"/>
  <c r="EE25" i="45"/>
  <c r="ED27" i="45"/>
  <c r="ES28" i="45"/>
  <c r="FA28" i="45"/>
  <c r="EU30" i="45"/>
  <c r="FC30" i="45"/>
  <c r="DH34" i="45"/>
  <c r="DP34" i="45"/>
  <c r="DX34" i="45"/>
  <c r="ET40" i="45"/>
  <c r="FB40" i="45"/>
  <c r="DI41" i="45"/>
  <c r="DQ41" i="45"/>
  <c r="DY41" i="45"/>
  <c r="DN42" i="45"/>
  <c r="DV42" i="45"/>
  <c r="ED42" i="45"/>
  <c r="ES43" i="45"/>
  <c r="FA43" i="45"/>
  <c r="EH44" i="45"/>
  <c r="DP44" i="45"/>
  <c r="EX44" i="45"/>
  <c r="EU45" i="45"/>
  <c r="FC45" i="45"/>
  <c r="EJ46" i="45"/>
  <c r="DR46" i="45"/>
  <c r="DZ46" i="45"/>
  <c r="EE47" i="45"/>
  <c r="EM49" i="45"/>
  <c r="DI50" i="45"/>
  <c r="DQ50" i="45"/>
  <c r="EU51" i="45"/>
  <c r="FC51" i="45"/>
  <c r="ER52" i="45"/>
  <c r="EZ52" i="45"/>
  <c r="EQ24" i="46"/>
  <c r="EL28" i="46"/>
  <c r="ET28" i="46"/>
  <c r="FB28" i="46"/>
  <c r="DL30" i="46"/>
  <c r="ET30" i="46"/>
  <c r="EB30" i="46"/>
  <c r="EG31" i="46"/>
  <c r="EW31" i="46"/>
  <c r="EE31" i="46"/>
  <c r="EV32" i="46"/>
  <c r="ED32" i="46"/>
  <c r="EN35" i="46"/>
  <c r="EH36" i="46"/>
  <c r="EP36" i="46"/>
  <c r="EX36" i="46"/>
  <c r="DT38" i="46"/>
  <c r="DJ40" i="46"/>
  <c r="EZ40" i="46"/>
  <c r="FC41" i="46"/>
  <c r="EJ42" i="46"/>
  <c r="ER42" i="46"/>
  <c r="EZ42" i="46"/>
  <c r="DP45" i="46"/>
  <c r="DT46" i="46"/>
  <c r="ET49" i="46"/>
  <c r="FB49" i="46"/>
  <c r="DJ53" i="46"/>
  <c r="DR53" i="46"/>
  <c r="DZ53" i="46"/>
  <c r="EL54" i="46"/>
  <c r="ET54" i="46"/>
  <c r="FB54" i="46"/>
  <c r="DM56" i="46"/>
  <c r="DU56" i="46"/>
  <c r="EC56" i="46"/>
  <c r="DS18" i="47"/>
  <c r="DL22" i="47"/>
  <c r="EG27" i="47"/>
  <c r="EO27" i="47"/>
  <c r="EW27" i="47"/>
  <c r="FE27" i="47"/>
  <c r="DG29" i="47"/>
  <c r="DO29" i="47"/>
  <c r="DW29" i="47"/>
  <c r="DR43" i="47"/>
  <c r="EN47" i="47"/>
  <c r="EQ48" i="47"/>
  <c r="EL24" i="48"/>
  <c r="ET24" i="48"/>
  <c r="FB24" i="48"/>
  <c r="DN28" i="48"/>
  <c r="ED28" i="48"/>
  <c r="EK39" i="48"/>
  <c r="DK39" i="48"/>
  <c r="EE40" i="48"/>
  <c r="EM39" i="49"/>
  <c r="FC39" i="49"/>
  <c r="EJ40" i="49"/>
  <c r="ER40" i="49"/>
  <c r="EZ40" i="49"/>
  <c r="ET42" i="49"/>
  <c r="EE43" i="49"/>
  <c r="EJ37" i="50"/>
  <c r="ER37" i="50"/>
  <c r="EZ37" i="50"/>
  <c r="EM38" i="50"/>
  <c r="EU38" i="50"/>
  <c r="FC38" i="50"/>
  <c r="ER39" i="50"/>
  <c r="EG40" i="50"/>
  <c r="EO40" i="50"/>
  <c r="EW40" i="50"/>
  <c r="FE40" i="50"/>
  <c r="EV22" i="51"/>
  <c r="DU29" i="47"/>
  <c r="DK30" i="47"/>
  <c r="DS30" i="47"/>
  <c r="DP41" i="47"/>
  <c r="DL45" i="47"/>
  <c r="EI47" i="47"/>
  <c r="EY47" i="47"/>
  <c r="DP19" i="48"/>
  <c r="DJ25" i="48"/>
  <c r="EA36" i="48"/>
  <c r="EQ38" i="48"/>
  <c r="EY38" i="48"/>
  <c r="EL39" i="48"/>
  <c r="DL39" i="48"/>
  <c r="FB39" i="48"/>
  <c r="DT47" i="48"/>
  <c r="EE51" i="48"/>
  <c r="FE51" i="48"/>
  <c r="DJ21" i="49"/>
  <c r="EN22" i="49"/>
  <c r="DV22" i="49"/>
  <c r="DS23" i="49"/>
  <c r="DV37" i="49"/>
  <c r="EA38" i="49"/>
  <c r="EZ55" i="49"/>
  <c r="EW34" i="50"/>
  <c r="EK35" i="50"/>
  <c r="DK49" i="50"/>
  <c r="ER51" i="50"/>
  <c r="DG22" i="51"/>
  <c r="EW22" i="51"/>
  <c r="EE22" i="51"/>
  <c r="EG46" i="51"/>
  <c r="DR47" i="52"/>
  <c r="DZ47" i="52"/>
  <c r="DM46" i="53"/>
  <c r="EM46" i="53"/>
  <c r="EN52" i="54"/>
  <c r="DN52" i="54"/>
  <c r="EV52" i="54"/>
  <c r="DV52" i="54"/>
  <c r="ED52" i="54"/>
  <c r="FD52" i="54"/>
  <c r="EL30" i="47"/>
  <c r="ET30" i="47"/>
  <c r="FB30" i="47"/>
  <c r="DI31" i="47"/>
  <c r="DQ31" i="47"/>
  <c r="DY31" i="47"/>
  <c r="EM32" i="47"/>
  <c r="FC32" i="47"/>
  <c r="DW35" i="47"/>
  <c r="EE35" i="47"/>
  <c r="DL36" i="47"/>
  <c r="DT36" i="47"/>
  <c r="FB36" i="47"/>
  <c r="DN38" i="47"/>
  <c r="DV38" i="47"/>
  <c r="ED38" i="47"/>
  <c r="EG42" i="47"/>
  <c r="EO42" i="47"/>
  <c r="EW42" i="47"/>
  <c r="EE42" i="47"/>
  <c r="ER43" i="47"/>
  <c r="ES47" i="47"/>
  <c r="FA47" i="47"/>
  <c r="DN50" i="47"/>
  <c r="DI51" i="47"/>
  <c r="DQ51" i="47"/>
  <c r="DY51" i="47"/>
  <c r="DR51" i="47"/>
  <c r="DG53" i="47"/>
  <c r="DO53" i="47"/>
  <c r="DW53" i="47"/>
  <c r="EE53" i="47"/>
  <c r="DV20" i="48"/>
  <c r="DH22" i="48"/>
  <c r="EP22" i="48"/>
  <c r="EX22" i="48"/>
  <c r="FA23" i="48"/>
  <c r="EI26" i="48"/>
  <c r="EQ26" i="48"/>
  <c r="EY26" i="48"/>
  <c r="DN29" i="48"/>
  <c r="ED29" i="48"/>
  <c r="EG31" i="48"/>
  <c r="DG35" i="48"/>
  <c r="DO35" i="48"/>
  <c r="DW35" i="48"/>
  <c r="EE35" i="48"/>
  <c r="EJ40" i="48"/>
  <c r="EN47" i="48"/>
  <c r="EV47" i="48"/>
  <c r="FD47" i="48"/>
  <c r="EW20" i="49"/>
  <c r="DK36" i="49"/>
  <c r="EA36" i="49"/>
  <c r="DH44" i="49"/>
  <c r="DP44" i="49"/>
  <c r="DX44" i="49"/>
  <c r="DM45" i="49"/>
  <c r="DU45" i="49"/>
  <c r="EC45" i="49"/>
  <c r="DK27" i="50"/>
  <c r="DS27" i="50"/>
  <c r="EA27" i="50"/>
  <c r="EM28" i="50"/>
  <c r="DM28" i="50"/>
  <c r="ET33" i="50"/>
  <c r="EZ45" i="50"/>
  <c r="DZ19" i="51"/>
  <c r="EL28" i="51"/>
  <c r="ET28" i="51"/>
  <c r="EI29" i="51"/>
  <c r="EQ29" i="51"/>
  <c r="EY29" i="51"/>
  <c r="EI33" i="48"/>
  <c r="DU45" i="48"/>
  <c r="EU45" i="48"/>
  <c r="FB21" i="49"/>
  <c r="EA21" i="49"/>
  <c r="FA46" i="49"/>
  <c r="EN54" i="49"/>
  <c r="EV54" i="49"/>
  <c r="FD54" i="49"/>
  <c r="EL26" i="51"/>
  <c r="DL26" i="51"/>
  <c r="DU43" i="51"/>
  <c r="EU43" i="51"/>
  <c r="EI35" i="52"/>
  <c r="EQ35" i="52"/>
  <c r="DH40" i="52"/>
  <c r="EH40" i="52"/>
  <c r="DX40" i="52"/>
  <c r="EX40" i="52"/>
  <c r="DJ31" i="47"/>
  <c r="DN32" i="47"/>
  <c r="DH42" i="47"/>
  <c r="DP42" i="47"/>
  <c r="DX42" i="47"/>
  <c r="DG42" i="47"/>
  <c r="EH46" i="47"/>
  <c r="EP46" i="47"/>
  <c r="EX46" i="47"/>
  <c r="DO46" i="47"/>
  <c r="DM47" i="47"/>
  <c r="DU47" i="47"/>
  <c r="EC47" i="47"/>
  <c r="EI31" i="48"/>
  <c r="EQ31" i="48"/>
  <c r="EY31" i="48"/>
  <c r="EM34" i="48"/>
  <c r="FC34" i="48"/>
  <c r="DT34" i="48"/>
  <c r="DH35" i="48"/>
  <c r="DP35" i="48"/>
  <c r="DX35" i="48"/>
  <c r="EG35" i="48"/>
  <c r="EL38" i="48"/>
  <c r="EG39" i="48"/>
  <c r="EH43" i="48"/>
  <c r="EP43" i="48"/>
  <c r="EX43" i="48"/>
  <c r="EK44" i="48"/>
  <c r="ES44" i="48"/>
  <c r="FA44" i="48"/>
  <c r="EI56" i="48"/>
  <c r="EQ56" i="48"/>
  <c r="EY56" i="48"/>
  <c r="ES17" i="49"/>
  <c r="FA17" i="49"/>
  <c r="EL19" i="49"/>
  <c r="ET19" i="49"/>
  <c r="DT19" i="49"/>
  <c r="DH20" i="49"/>
  <c r="DW20" i="49"/>
  <c r="EW34" i="49"/>
  <c r="DW34" i="49"/>
  <c r="DQ44" i="49"/>
  <c r="DY44" i="49"/>
  <c r="DY52" i="49"/>
  <c r="ET53" i="49"/>
  <c r="DT53" i="49"/>
  <c r="EJ32" i="50"/>
  <c r="ER32" i="50"/>
  <c r="EZ32" i="50"/>
  <c r="EM33" i="50"/>
  <c r="EU33" i="50"/>
  <c r="FC33" i="50"/>
  <c r="ER43" i="50"/>
  <c r="DJ17" i="51"/>
  <c r="DR17" i="51"/>
  <c r="DZ17" i="51"/>
  <c r="DM28" i="51"/>
  <c r="EO30" i="51"/>
  <c r="DO30" i="51"/>
  <c r="EI28" i="52"/>
  <c r="EQ28" i="52"/>
  <c r="EY28" i="52"/>
  <c r="DI29" i="47"/>
  <c r="DQ29" i="47"/>
  <c r="DY29" i="47"/>
  <c r="DH32" i="47"/>
  <c r="DP32" i="47"/>
  <c r="DX32" i="47"/>
  <c r="EM33" i="47"/>
  <c r="EU33" i="47"/>
  <c r="FC33" i="47"/>
  <c r="DG34" i="47"/>
  <c r="EO34" i="47"/>
  <c r="EW34" i="47"/>
  <c r="EE34" i="47"/>
  <c r="EK35" i="47"/>
  <c r="ES35" i="47"/>
  <c r="FA35" i="47"/>
  <c r="DI40" i="47"/>
  <c r="DQ40" i="47"/>
  <c r="EY40" i="47"/>
  <c r="EM41" i="47"/>
  <c r="EU41" i="47"/>
  <c r="FC41" i="47"/>
  <c r="DU43" i="47"/>
  <c r="DQ44" i="47"/>
  <c r="EY44" i="47"/>
  <c r="DU44" i="47"/>
  <c r="DN47" i="47"/>
  <c r="DV47" i="47"/>
  <c r="DH48" i="47"/>
  <c r="DP48" i="47"/>
  <c r="DX48" i="47"/>
  <c r="ET49" i="47"/>
  <c r="EG54" i="47"/>
  <c r="DO54" i="47"/>
  <c r="EW54" i="47"/>
  <c r="EE54" i="47"/>
  <c r="EK55" i="47"/>
  <c r="ES55" i="47"/>
  <c r="FA55" i="47"/>
  <c r="ES17" i="48"/>
  <c r="FA17" i="48"/>
  <c r="DP18" i="48"/>
  <c r="EX18" i="48"/>
  <c r="DJ20" i="48"/>
  <c r="DR20" i="48"/>
  <c r="EZ20" i="48"/>
  <c r="DS24" i="48"/>
  <c r="EG25" i="48"/>
  <c r="EO25" i="48"/>
  <c r="EW25" i="48"/>
  <c r="FE25" i="48"/>
  <c r="EI27" i="48"/>
  <c r="EQ27" i="48"/>
  <c r="EY27" i="48"/>
  <c r="EK53" i="48"/>
  <c r="ES53" i="48"/>
  <c r="FA53" i="48"/>
  <c r="DP54" i="48"/>
  <c r="EX54" i="48"/>
  <c r="EM55" i="48"/>
  <c r="EU55" i="48"/>
  <c r="FC55" i="48"/>
  <c r="EJ56" i="48"/>
  <c r="EZ56" i="48"/>
  <c r="EQ18" i="49"/>
  <c r="EY18" i="49"/>
  <c r="EJ27" i="49"/>
  <c r="DR27" i="49"/>
  <c r="EZ27" i="49"/>
  <c r="DV28" i="49"/>
  <c r="EK31" i="49"/>
  <c r="FA31" i="49"/>
  <c r="DG32" i="49"/>
  <c r="DW32" i="49"/>
  <c r="DL33" i="49"/>
  <c r="DT33" i="49"/>
  <c r="ET33" i="49"/>
  <c r="EB33" i="49"/>
  <c r="EK33" i="49"/>
  <c r="ES33" i="49"/>
  <c r="DQ40" i="49"/>
  <c r="EY40" i="49"/>
  <c r="DN43" i="49"/>
  <c r="ED43" i="49"/>
  <c r="FD43" i="49"/>
  <c r="DP45" i="49"/>
  <c r="EP45" i="49"/>
  <c r="DK31" i="50"/>
  <c r="DS31" i="50"/>
  <c r="EA31" i="50"/>
  <c r="DZ31" i="50"/>
  <c r="DL38" i="50"/>
  <c r="DT38" i="50"/>
  <c r="EB38" i="50"/>
  <c r="DG42" i="50"/>
  <c r="FA56" i="50"/>
  <c r="EL24" i="51"/>
  <c r="FB24" i="51"/>
  <c r="FB25" i="52"/>
  <c r="EB25" i="52"/>
  <c r="DJ17" i="54"/>
  <c r="DR17" i="54"/>
  <c r="ER17" i="54"/>
  <c r="DZ17" i="54"/>
  <c r="EG30" i="54"/>
  <c r="EO30" i="54"/>
  <c r="DO30" i="54"/>
  <c r="EW30" i="54"/>
  <c r="DR31" i="54"/>
  <c r="DH21" i="50"/>
  <c r="EP21" i="50"/>
  <c r="EX21" i="50"/>
  <c r="EA43" i="50"/>
  <c r="DG44" i="50"/>
  <c r="DO44" i="50"/>
  <c r="DW44" i="50"/>
  <c r="FE44" i="50"/>
  <c r="EL45" i="50"/>
  <c r="ET45" i="50"/>
  <c r="FB45" i="50"/>
  <c r="DI46" i="50"/>
  <c r="DQ46" i="50"/>
  <c r="DY46" i="50"/>
  <c r="DJ53" i="50"/>
  <c r="ER53" i="50"/>
  <c r="EJ23" i="51"/>
  <c r="EZ23" i="51"/>
  <c r="DN24" i="51"/>
  <c r="DV24" i="51"/>
  <c r="ED24" i="51"/>
  <c r="ER34" i="51"/>
  <c r="DN36" i="51"/>
  <c r="DV36" i="51"/>
  <c r="ED36" i="51"/>
  <c r="DG39" i="51"/>
  <c r="DO39" i="51"/>
  <c r="DW39" i="51"/>
  <c r="EE39" i="51"/>
  <c r="DK42" i="51"/>
  <c r="ED43" i="51"/>
  <c r="DH46" i="51"/>
  <c r="DP46" i="51"/>
  <c r="DX46" i="51"/>
  <c r="FA54" i="51"/>
  <c r="EA54" i="51"/>
  <c r="FD27" i="52"/>
  <c r="EG46" i="52"/>
  <c r="DO46" i="52"/>
  <c r="EW46" i="52"/>
  <c r="EZ51" i="54"/>
  <c r="EJ42" i="55"/>
  <c r="DJ42" i="55"/>
  <c r="F35" i="75"/>
  <c r="E37" i="84"/>
  <c r="H14" i="75"/>
  <c r="G16" i="84"/>
  <c r="H22" i="75"/>
  <c r="G24" i="84"/>
  <c r="H30" i="75"/>
  <c r="G32" i="84"/>
  <c r="H38" i="75"/>
  <c r="G40" i="84"/>
  <c r="H46" i="75"/>
  <c r="G48" i="84"/>
  <c r="J9" i="75"/>
  <c r="I11" i="84"/>
  <c r="J12" i="75"/>
  <c r="I14" i="84"/>
  <c r="J17" i="75"/>
  <c r="I19" i="84"/>
  <c r="J33" i="75"/>
  <c r="I35" i="84"/>
  <c r="J44" i="75"/>
  <c r="I46" i="84"/>
  <c r="O12" i="75"/>
  <c r="N14" i="84"/>
  <c r="O17" i="75"/>
  <c r="N19" i="84"/>
  <c r="ER40" i="48"/>
  <c r="EZ40" i="48"/>
  <c r="DS55" i="48"/>
  <c r="DH26" i="49"/>
  <c r="DU29" i="49"/>
  <c r="DM33" i="49"/>
  <c r="DU33" i="49"/>
  <c r="EC33" i="49"/>
  <c r="DH34" i="49"/>
  <c r="FD35" i="49"/>
  <c r="DM38" i="49"/>
  <c r="EC38" i="49"/>
  <c r="EQ39" i="49"/>
  <c r="ER43" i="49"/>
  <c r="EL46" i="49"/>
  <c r="ET46" i="49"/>
  <c r="FB46" i="49"/>
  <c r="EJ51" i="49"/>
  <c r="ER51" i="49"/>
  <c r="EK54" i="49"/>
  <c r="EH25" i="50"/>
  <c r="DS26" i="50"/>
  <c r="EQ40" i="50"/>
  <c r="DV49" i="50"/>
  <c r="FC51" i="50"/>
  <c r="DY20" i="51"/>
  <c r="DG26" i="51"/>
  <c r="DO26" i="51"/>
  <c r="EE26" i="51"/>
  <c r="DH30" i="51"/>
  <c r="DP30" i="51"/>
  <c r="DX30" i="51"/>
  <c r="EU32" i="51"/>
  <c r="EW38" i="51"/>
  <c r="ET40" i="51"/>
  <c r="FB40" i="51"/>
  <c r="DG43" i="51"/>
  <c r="DO43" i="51"/>
  <c r="DW43" i="51"/>
  <c r="EE43" i="51"/>
  <c r="FD47" i="51"/>
  <c r="EG34" i="52"/>
  <c r="EW34" i="52"/>
  <c r="DV39" i="52"/>
  <c r="EV39" i="52"/>
  <c r="ED39" i="52"/>
  <c r="DL45" i="52"/>
  <c r="EL45" i="52"/>
  <c r="EK45" i="52"/>
  <c r="FA45" i="52"/>
  <c r="EL54" i="52"/>
  <c r="ET54" i="52"/>
  <c r="FB54" i="52"/>
  <c r="EG27" i="53"/>
  <c r="FB47" i="53"/>
  <c r="EB47" i="53"/>
  <c r="DN49" i="53"/>
  <c r="EN49" i="53"/>
  <c r="EM49" i="53"/>
  <c r="DH55" i="53"/>
  <c r="DX55" i="53"/>
  <c r="EV32" i="58"/>
  <c r="DV32" i="58"/>
  <c r="EP42" i="48"/>
  <c r="EX42" i="48"/>
  <c r="DY42" i="48"/>
  <c r="FB43" i="48"/>
  <c r="EK43" i="48"/>
  <c r="DS43" i="48"/>
  <c r="DN44" i="48"/>
  <c r="ED44" i="48"/>
  <c r="DI45" i="48"/>
  <c r="EQ45" i="48"/>
  <c r="DY45" i="48"/>
  <c r="EL46" i="48"/>
  <c r="DT46" i="48"/>
  <c r="EI47" i="48"/>
  <c r="EQ47" i="48"/>
  <c r="EY47" i="48"/>
  <c r="EI49" i="48"/>
  <c r="EI51" i="48"/>
  <c r="EQ51" i="48"/>
  <c r="EY51" i="48"/>
  <c r="EM52" i="48"/>
  <c r="EU52" i="48"/>
  <c r="FC52" i="48"/>
  <c r="EE21" i="49"/>
  <c r="DG23" i="49"/>
  <c r="DS24" i="49"/>
  <c r="EQ28" i="49"/>
  <c r="EJ32" i="49"/>
  <c r="EZ32" i="49"/>
  <c r="EW47" i="49"/>
  <c r="FE47" i="49"/>
  <c r="FC52" i="49"/>
  <c r="ED55" i="49"/>
  <c r="DS23" i="50"/>
  <c r="EP25" i="50"/>
  <c r="EH29" i="50"/>
  <c r="EP29" i="50"/>
  <c r="DG31" i="50"/>
  <c r="DZ36" i="50"/>
  <c r="FA46" i="50"/>
  <c r="FA34" i="51"/>
  <c r="DQ27" i="52"/>
  <c r="EQ27" i="52"/>
  <c r="EO34" i="52"/>
  <c r="DP27" i="53"/>
  <c r="EP27" i="53"/>
  <c r="EV29" i="53"/>
  <c r="DV29" i="53"/>
  <c r="DH28" i="54"/>
  <c r="EP28" i="54"/>
  <c r="DW46" i="54"/>
  <c r="EW46" i="54"/>
  <c r="DL30" i="55"/>
  <c r="DU25" i="49"/>
  <c r="EC25" i="49"/>
  <c r="DS26" i="49"/>
  <c r="DJ39" i="49"/>
  <c r="DZ39" i="49"/>
  <c r="EG42" i="49"/>
  <c r="EW42" i="49"/>
  <c r="DX22" i="50"/>
  <c r="DQ33" i="50"/>
  <c r="DX33" i="50"/>
  <c r="DG39" i="50"/>
  <c r="FA44" i="50"/>
  <c r="DZ44" i="50"/>
  <c r="ES48" i="50"/>
  <c r="EN51" i="50"/>
  <c r="EV51" i="50"/>
  <c r="DK52" i="50"/>
  <c r="ES52" i="50"/>
  <c r="EA52" i="50"/>
  <c r="EW56" i="50"/>
  <c r="EE56" i="50"/>
  <c r="DR43" i="51"/>
  <c r="EB46" i="51"/>
  <c r="DO30" i="52"/>
  <c r="DR51" i="52"/>
  <c r="EZ51" i="52"/>
  <c r="DK24" i="53"/>
  <c r="DS24" i="53"/>
  <c r="EA24" i="53"/>
  <c r="EI42" i="53"/>
  <c r="EJ44" i="53"/>
  <c r="EZ44" i="53"/>
  <c r="EM52" i="53"/>
  <c r="EU52" i="53"/>
  <c r="FC52" i="53"/>
  <c r="EJ53" i="53"/>
  <c r="EM27" i="54"/>
  <c r="DM27" i="54"/>
  <c r="DN35" i="54"/>
  <c r="DV35" i="54"/>
  <c r="ED35" i="54"/>
  <c r="ED48" i="54"/>
  <c r="EN20" i="55"/>
  <c r="DN20" i="55"/>
  <c r="EN43" i="48"/>
  <c r="EV43" i="48"/>
  <c r="FD43" i="48"/>
  <c r="EK45" i="48"/>
  <c r="ES45" i="48"/>
  <c r="FA45" i="48"/>
  <c r="EN46" i="48"/>
  <c r="EV46" i="48"/>
  <c r="FD46" i="48"/>
  <c r="EK47" i="48"/>
  <c r="ES47" i="48"/>
  <c r="FA47" i="48"/>
  <c r="EV48" i="48"/>
  <c r="ED48" i="48"/>
  <c r="DW52" i="48"/>
  <c r="EG54" i="48"/>
  <c r="EO54" i="48"/>
  <c r="EW54" i="48"/>
  <c r="FE54" i="48"/>
  <c r="DT55" i="48"/>
  <c r="EH56" i="48"/>
  <c r="EP56" i="48"/>
  <c r="EX56" i="48"/>
  <c r="EJ17" i="49"/>
  <c r="ER17" i="49"/>
  <c r="EZ17" i="49"/>
  <c r="EJ21" i="49"/>
  <c r="DZ21" i="49"/>
  <c r="DL22" i="49"/>
  <c r="ET22" i="49"/>
  <c r="EB22" i="49"/>
  <c r="EQ23" i="49"/>
  <c r="DM24" i="49"/>
  <c r="EC24" i="49"/>
  <c r="ET24" i="49"/>
  <c r="DH27" i="49"/>
  <c r="DX27" i="49"/>
  <c r="DL28" i="49"/>
  <c r="DT28" i="49"/>
  <c r="EB28" i="49"/>
  <c r="EA28" i="49"/>
  <c r="EN30" i="49"/>
  <c r="FD30" i="49"/>
  <c r="DM30" i="49"/>
  <c r="DU30" i="49"/>
  <c r="EC30" i="49"/>
  <c r="EL32" i="49"/>
  <c r="FB32" i="49"/>
  <c r="ET34" i="49"/>
  <c r="EP40" i="49"/>
  <c r="DT43" i="49"/>
  <c r="EL45" i="49"/>
  <c r="DT45" i="49"/>
  <c r="FB45" i="49"/>
  <c r="EJ47" i="49"/>
  <c r="DZ47" i="49"/>
  <c r="EZ47" i="49"/>
  <c r="DM48" i="49"/>
  <c r="EU48" i="49"/>
  <c r="EP49" i="49"/>
  <c r="DV51" i="49"/>
  <c r="FD51" i="49"/>
  <c r="EG55" i="49"/>
  <c r="EO55" i="49"/>
  <c r="EW55" i="49"/>
  <c r="FE55" i="49"/>
  <c r="EK17" i="50"/>
  <c r="DS17" i="50"/>
  <c r="EA17" i="50"/>
  <c r="EH18" i="50"/>
  <c r="EI20" i="50"/>
  <c r="EQ20" i="50"/>
  <c r="DY20" i="50"/>
  <c r="EY20" i="50"/>
  <c r="DM21" i="50"/>
  <c r="DU21" i="50"/>
  <c r="EC21" i="50"/>
  <c r="DN23" i="50"/>
  <c r="DV23" i="50"/>
  <c r="ED23" i="50"/>
  <c r="DJ24" i="50"/>
  <c r="DR24" i="50"/>
  <c r="DZ24" i="50"/>
  <c r="DO26" i="50"/>
  <c r="EW26" i="50"/>
  <c r="EN34" i="50"/>
  <c r="EV34" i="50"/>
  <c r="FD34" i="50"/>
  <c r="DZ35" i="50"/>
  <c r="ES38" i="50"/>
  <c r="EA38" i="50"/>
  <c r="EM40" i="50"/>
  <c r="DH41" i="50"/>
  <c r="EP41" i="50"/>
  <c r="DM42" i="50"/>
  <c r="DU42" i="50"/>
  <c r="EC42" i="50"/>
  <c r="EP43" i="50"/>
  <c r="EN46" i="50"/>
  <c r="EV46" i="50"/>
  <c r="FD46" i="50"/>
  <c r="ER49" i="50"/>
  <c r="EO53" i="50"/>
  <c r="EW53" i="50"/>
  <c r="FE53" i="50"/>
  <c r="ES55" i="50"/>
  <c r="DH56" i="50"/>
  <c r="DP56" i="50"/>
  <c r="DX56" i="50"/>
  <c r="EU20" i="51"/>
  <c r="EC20" i="51"/>
  <c r="DX21" i="51"/>
  <c r="DM21" i="51"/>
  <c r="ET30" i="51"/>
  <c r="EN31" i="51"/>
  <c r="DV31" i="51"/>
  <c r="FD31" i="51"/>
  <c r="EY32" i="51"/>
  <c r="EG35" i="51"/>
  <c r="EO35" i="51"/>
  <c r="EW35" i="51"/>
  <c r="FE35" i="51"/>
  <c r="DZ36" i="51"/>
  <c r="FA38" i="51"/>
  <c r="EM41" i="51"/>
  <c r="FC41" i="51"/>
  <c r="DS43" i="51"/>
  <c r="DR22" i="53"/>
  <c r="EZ22" i="53"/>
  <c r="EJ33" i="53"/>
  <c r="EZ33" i="53"/>
  <c r="EM41" i="53"/>
  <c r="FC41" i="53"/>
  <c r="EJ51" i="53"/>
  <c r="ER51" i="53"/>
  <c r="EZ51" i="53"/>
  <c r="EG56" i="53"/>
  <c r="DG56" i="53"/>
  <c r="ET23" i="54"/>
  <c r="EP29" i="54"/>
  <c r="DP29" i="54"/>
  <c r="EX29" i="54"/>
  <c r="DX29" i="54"/>
  <c r="EK34" i="54"/>
  <c r="ES34" i="54"/>
  <c r="EO46" i="54"/>
  <c r="EW21" i="57"/>
  <c r="DW21" i="57"/>
  <c r="EI44" i="51"/>
  <c r="DY44" i="51"/>
  <c r="EY44" i="51"/>
  <c r="EO46" i="51"/>
  <c r="DW46" i="51"/>
  <c r="FE46" i="51"/>
  <c r="DL48" i="51"/>
  <c r="DT48" i="51"/>
  <c r="EB48" i="51"/>
  <c r="DJ52" i="51"/>
  <c r="DR52" i="51"/>
  <c r="DZ52" i="51"/>
  <c r="DG53" i="51"/>
  <c r="DO53" i="51"/>
  <c r="DW53" i="51"/>
  <c r="EE53" i="51"/>
  <c r="FC56" i="51"/>
  <c r="EK17" i="52"/>
  <c r="ES17" i="52"/>
  <c r="FA17" i="52"/>
  <c r="EU17" i="52"/>
  <c r="DU18" i="52"/>
  <c r="EC18" i="52"/>
  <c r="DK21" i="52"/>
  <c r="DS21" i="52"/>
  <c r="EA21" i="52"/>
  <c r="DG22" i="52"/>
  <c r="DO22" i="52"/>
  <c r="EW22" i="52"/>
  <c r="EE22" i="52"/>
  <c r="EL25" i="52"/>
  <c r="DT25" i="52"/>
  <c r="EL26" i="52"/>
  <c r="ET26" i="52"/>
  <c r="FB26" i="52"/>
  <c r="DS26" i="52"/>
  <c r="FA26" i="52"/>
  <c r="FE29" i="52"/>
  <c r="EG36" i="52"/>
  <c r="EO36" i="52"/>
  <c r="EW36" i="52"/>
  <c r="FE36" i="52"/>
  <c r="DN36" i="52"/>
  <c r="DV36" i="52"/>
  <c r="ED36" i="52"/>
  <c r="DL37" i="52"/>
  <c r="ET37" i="52"/>
  <c r="EB37" i="52"/>
  <c r="DG38" i="52"/>
  <c r="EW38" i="52"/>
  <c r="EE38" i="52"/>
  <c r="FD38" i="52"/>
  <c r="EH39" i="52"/>
  <c r="EP39" i="52"/>
  <c r="EX39" i="52"/>
  <c r="EJ41" i="52"/>
  <c r="ER41" i="52"/>
  <c r="EZ41" i="52"/>
  <c r="DK46" i="52"/>
  <c r="EJ49" i="52"/>
  <c r="ER49" i="52"/>
  <c r="EZ49" i="52"/>
  <c r="EV50" i="52"/>
  <c r="FD50" i="52"/>
  <c r="EL51" i="52"/>
  <c r="ET51" i="52"/>
  <c r="FB51" i="52"/>
  <c r="DK51" i="52"/>
  <c r="DS51" i="52"/>
  <c r="EA51" i="52"/>
  <c r="EI52" i="52"/>
  <c r="DY52" i="52"/>
  <c r="DL53" i="52"/>
  <c r="DT18" i="53"/>
  <c r="EB18" i="53"/>
  <c r="EI19" i="53"/>
  <c r="DQ19" i="53"/>
  <c r="EY19" i="53"/>
  <c r="EA20" i="53"/>
  <c r="EH23" i="53"/>
  <c r="EP23" i="53"/>
  <c r="DK28" i="53"/>
  <c r="EA28" i="53"/>
  <c r="DM29" i="53"/>
  <c r="DU29" i="53"/>
  <c r="EC29" i="53"/>
  <c r="DH30" i="53"/>
  <c r="DP30" i="53"/>
  <c r="DX30" i="53"/>
  <c r="DK31" i="53"/>
  <c r="DS31" i="53"/>
  <c r="EA31" i="53"/>
  <c r="FE32" i="53"/>
  <c r="DI34" i="53"/>
  <c r="EM34" i="53"/>
  <c r="DL35" i="53"/>
  <c r="FB35" i="53"/>
  <c r="EG36" i="53"/>
  <c r="DO36" i="53"/>
  <c r="DW36" i="53"/>
  <c r="FE36" i="53"/>
  <c r="EM38" i="53"/>
  <c r="FC38" i="53"/>
  <c r="DK40" i="53"/>
  <c r="EH43" i="53"/>
  <c r="DP43" i="53"/>
  <c r="EA44" i="53"/>
  <c r="DV45" i="53"/>
  <c r="DL46" i="53"/>
  <c r="DT46" i="53"/>
  <c r="EB46" i="53"/>
  <c r="DG47" i="53"/>
  <c r="DO47" i="53"/>
  <c r="DW47" i="53"/>
  <c r="EE47" i="53"/>
  <c r="DT51" i="53"/>
  <c r="FB51" i="53"/>
  <c r="DK17" i="54"/>
  <c r="DS17" i="54"/>
  <c r="EA17" i="54"/>
  <c r="DY20" i="54"/>
  <c r="DZ22" i="54"/>
  <c r="EU23" i="54"/>
  <c r="EK26" i="54"/>
  <c r="ES26" i="54"/>
  <c r="FA26" i="54"/>
  <c r="DG29" i="54"/>
  <c r="DI30" i="54"/>
  <c r="DQ30" i="54"/>
  <c r="DY30" i="54"/>
  <c r="EK33" i="54"/>
  <c r="FA33" i="54"/>
  <c r="ER40" i="54"/>
  <c r="ER45" i="54"/>
  <c r="EZ56" i="54"/>
  <c r="EC25" i="55"/>
  <c r="EO37" i="55"/>
  <c r="DO37" i="55"/>
  <c r="EE37" i="55"/>
  <c r="EG43" i="55"/>
  <c r="EO43" i="55"/>
  <c r="EW43" i="55"/>
  <c r="FE43" i="55"/>
  <c r="FB44" i="55"/>
  <c r="DH45" i="55"/>
  <c r="DX45" i="55"/>
  <c r="DI47" i="55"/>
  <c r="DQ47" i="55"/>
  <c r="DY47" i="55"/>
  <c r="EW54" i="55"/>
  <c r="DW54" i="55"/>
  <c r="DG34" i="56"/>
  <c r="DW34" i="56"/>
  <c r="EG17" i="57"/>
  <c r="DO17" i="57"/>
  <c r="EE17" i="57"/>
  <c r="EU22" i="57"/>
  <c r="DM23" i="57"/>
  <c r="F29" i="75"/>
  <c r="E31" i="84"/>
  <c r="DH49" i="51"/>
  <c r="DX49" i="51"/>
  <c r="DH53" i="51"/>
  <c r="EP53" i="51"/>
  <c r="DX53" i="51"/>
  <c r="ET21" i="52"/>
  <c r="DM25" i="52"/>
  <c r="DU25" i="52"/>
  <c r="EC25" i="52"/>
  <c r="ER34" i="52"/>
  <c r="EH36" i="52"/>
  <c r="EX36" i="52"/>
  <c r="DH38" i="52"/>
  <c r="DP38" i="52"/>
  <c r="DX38" i="52"/>
  <c r="EI55" i="52"/>
  <c r="DV56" i="52"/>
  <c r="FC18" i="53"/>
  <c r="DJ19" i="53"/>
  <c r="DR19" i="53"/>
  <c r="DZ19" i="53"/>
  <c r="EH36" i="53"/>
  <c r="EP36" i="53"/>
  <c r="EX36" i="53"/>
  <c r="ET42" i="53"/>
  <c r="EU46" i="53"/>
  <c r="EC46" i="53"/>
  <c r="DS48" i="53"/>
  <c r="DO21" i="54"/>
  <c r="EG25" i="54"/>
  <c r="EW25" i="54"/>
  <c r="FE25" i="54"/>
  <c r="ER30" i="54"/>
  <c r="EC31" i="54"/>
  <c r="EQ48" i="54"/>
  <c r="DQ31" i="56"/>
  <c r="DY31" i="56"/>
  <c r="F22" i="75"/>
  <c r="E24" i="84"/>
  <c r="F43" i="75"/>
  <c r="E45" i="84"/>
  <c r="F46" i="75"/>
  <c r="E48" i="84"/>
  <c r="G13" i="75"/>
  <c r="F15" i="84"/>
  <c r="G21" i="75"/>
  <c r="F23" i="84"/>
  <c r="G29" i="75"/>
  <c r="F31" i="84"/>
  <c r="G37" i="75"/>
  <c r="F39" i="84"/>
  <c r="G45" i="75"/>
  <c r="F47" i="84"/>
  <c r="J23" i="75"/>
  <c r="I25" i="84"/>
  <c r="EN50" i="51"/>
  <c r="FD50" i="51"/>
  <c r="DU52" i="51"/>
  <c r="FC52" i="51"/>
  <c r="DI53" i="51"/>
  <c r="DQ53" i="51"/>
  <c r="DY53" i="51"/>
  <c r="DJ27" i="52"/>
  <c r="EO33" i="52"/>
  <c r="FE33" i="52"/>
  <c r="DJ44" i="52"/>
  <c r="DR44" i="52"/>
  <c r="DZ44" i="52"/>
  <c r="ER55" i="52"/>
  <c r="DV22" i="53"/>
  <c r="FD22" i="53"/>
  <c r="EG29" i="53"/>
  <c r="EO29" i="53"/>
  <c r="EW29" i="53"/>
  <c r="FE29" i="53"/>
  <c r="EU31" i="53"/>
  <c r="EM42" i="53"/>
  <c r="EU42" i="53"/>
  <c r="FC42" i="53"/>
  <c r="DH56" i="53"/>
  <c r="DP56" i="53"/>
  <c r="DX56" i="53"/>
  <c r="DN31" i="54"/>
  <c r="DV31" i="54"/>
  <c r="ED31" i="54"/>
  <c r="DR35" i="54"/>
  <c r="DZ35" i="54"/>
  <c r="ER34" i="55"/>
  <c r="DJ39" i="55"/>
  <c r="DZ39" i="55"/>
  <c r="DV31" i="57"/>
  <c r="ED31" i="57"/>
  <c r="EC35" i="57"/>
  <c r="EI40" i="57"/>
  <c r="DN41" i="57"/>
  <c r="DV41" i="57"/>
  <c r="ED41" i="57"/>
  <c r="FA42" i="57"/>
  <c r="DM46" i="57"/>
  <c r="DU46" i="57"/>
  <c r="EC46" i="57"/>
  <c r="EW48" i="57"/>
  <c r="ED19" i="58"/>
  <c r="FA27" i="58"/>
  <c r="EA27" i="58"/>
  <c r="DP54" i="58"/>
  <c r="F25" i="75"/>
  <c r="E27" i="84"/>
  <c r="O39" i="75"/>
  <c r="N41" i="84"/>
  <c r="O47" i="75"/>
  <c r="N49" i="84"/>
  <c r="DM44" i="51"/>
  <c r="EC44" i="51"/>
  <c r="DX45" i="51"/>
  <c r="ER46" i="51"/>
  <c r="EZ46" i="51"/>
  <c r="DJ51" i="51"/>
  <c r="DZ51" i="51"/>
  <c r="EG54" i="51"/>
  <c r="DK55" i="51"/>
  <c r="DS55" i="51"/>
  <c r="FC19" i="52"/>
  <c r="EM23" i="52"/>
  <c r="EL32" i="52"/>
  <c r="DK39" i="52"/>
  <c r="DS39" i="52"/>
  <c r="EA39" i="52"/>
  <c r="EU40" i="52"/>
  <c r="DO42" i="52"/>
  <c r="EW42" i="52"/>
  <c r="EE42" i="52"/>
  <c r="DJ43" i="52"/>
  <c r="ER43" i="52"/>
  <c r="DZ43" i="52"/>
  <c r="EJ50" i="52"/>
  <c r="ER50" i="52"/>
  <c r="EZ50" i="52"/>
  <c r="EH51" i="52"/>
  <c r="EP51" i="52"/>
  <c r="EX51" i="52"/>
  <c r="DK17" i="53"/>
  <c r="EH18" i="53"/>
  <c r="DP18" i="53"/>
  <c r="EX18" i="53"/>
  <c r="EE36" i="53"/>
  <c r="DM38" i="53"/>
  <c r="EE40" i="53"/>
  <c r="DR41" i="53"/>
  <c r="DO44" i="53"/>
  <c r="DJ49" i="53"/>
  <c r="ER49" i="53"/>
  <c r="DZ49" i="53"/>
  <c r="EI54" i="53"/>
  <c r="EQ54" i="53"/>
  <c r="EQ21" i="54"/>
  <c r="EN26" i="54"/>
  <c r="ED26" i="54"/>
  <c r="DQ27" i="54"/>
  <c r="EY27" i="54"/>
  <c r="DG34" i="54"/>
  <c r="DQ39" i="54"/>
  <c r="DY39" i="54"/>
  <c r="DJ41" i="54"/>
  <c r="EL29" i="55"/>
  <c r="FC27" i="57"/>
  <c r="EC27" i="57"/>
  <c r="F33" i="75"/>
  <c r="E35" i="84"/>
  <c r="J13" i="75"/>
  <c r="I15" i="84"/>
  <c r="J29" i="75"/>
  <c r="I31" i="84"/>
  <c r="FB46" i="51"/>
  <c r="EI48" i="51"/>
  <c r="ET48" i="51"/>
  <c r="ET49" i="51"/>
  <c r="DM55" i="51"/>
  <c r="DU55" i="51"/>
  <c r="EC55" i="51"/>
  <c r="EI25" i="52"/>
  <c r="EQ25" i="52"/>
  <c r="EY25" i="52"/>
  <c r="DL25" i="52"/>
  <c r="EI26" i="52"/>
  <c r="EQ26" i="52"/>
  <c r="EY26" i="52"/>
  <c r="DL29" i="52"/>
  <c r="ET29" i="52"/>
  <c r="EB29" i="52"/>
  <c r="FD30" i="52"/>
  <c r="FB32" i="52"/>
  <c r="ED34" i="52"/>
  <c r="DH37" i="52"/>
  <c r="DX37" i="52"/>
  <c r="EL37" i="52"/>
  <c r="EO41" i="52"/>
  <c r="FE41" i="52"/>
  <c r="FC44" i="52"/>
  <c r="EJ45" i="52"/>
  <c r="ER45" i="52"/>
  <c r="EZ45" i="52"/>
  <c r="DI47" i="52"/>
  <c r="DQ47" i="52"/>
  <c r="DY47" i="52"/>
  <c r="EU48" i="52"/>
  <c r="EC48" i="52"/>
  <c r="DG49" i="52"/>
  <c r="DO49" i="52"/>
  <c r="EE49" i="52"/>
  <c r="DS54" i="52"/>
  <c r="EA54" i="52"/>
  <c r="DJ56" i="52"/>
  <c r="DR56" i="52"/>
  <c r="DI18" i="53"/>
  <c r="EQ18" i="53"/>
  <c r="DY18" i="53"/>
  <c r="EI22" i="53"/>
  <c r="DQ22" i="53"/>
  <c r="EY22" i="53"/>
  <c r="EN25" i="53"/>
  <c r="DV25" i="53"/>
  <c r="ER29" i="53"/>
  <c r="DM30" i="53"/>
  <c r="DU30" i="53"/>
  <c r="FC30" i="53"/>
  <c r="EH31" i="53"/>
  <c r="EP31" i="53"/>
  <c r="DL32" i="53"/>
  <c r="DT32" i="53"/>
  <c r="EB32" i="53"/>
  <c r="EB35" i="53"/>
  <c r="EO36" i="53"/>
  <c r="DW48" i="53"/>
  <c r="FE48" i="53"/>
  <c r="EM50" i="53"/>
  <c r="EU50" i="53"/>
  <c r="FC50" i="53"/>
  <c r="EB51" i="53"/>
  <c r="EK52" i="53"/>
  <c r="DS52" i="53"/>
  <c r="FA52" i="53"/>
  <c r="EG55" i="53"/>
  <c r="EW55" i="53"/>
  <c r="FA56" i="53"/>
  <c r="EJ56" i="53"/>
  <c r="EI17" i="54"/>
  <c r="EY17" i="54"/>
  <c r="DU20" i="54"/>
  <c r="EK25" i="54"/>
  <c r="FA25" i="54"/>
  <c r="EL29" i="54"/>
  <c r="FB29" i="54"/>
  <c r="EI31" i="54"/>
  <c r="EG33" i="54"/>
  <c r="EW33" i="54"/>
  <c r="FE33" i="54"/>
  <c r="EE34" i="54"/>
  <c r="EU35" i="54"/>
  <c r="ET35" i="54"/>
  <c r="EL37" i="54"/>
  <c r="FB37" i="54"/>
  <c r="EE38" i="54"/>
  <c r="DM52" i="54"/>
  <c r="DU52" i="54"/>
  <c r="EC52" i="54"/>
  <c r="DY53" i="54"/>
  <c r="EY53" i="54"/>
  <c r="EU54" i="54"/>
  <c r="FC54" i="54"/>
  <c r="EE18" i="55"/>
  <c r="DI42" i="55"/>
  <c r="DY42" i="55"/>
  <c r="FB43" i="55"/>
  <c r="EI48" i="55"/>
  <c r="DQ48" i="55"/>
  <c r="EY48" i="55"/>
  <c r="O29" i="75"/>
  <c r="N31" i="84"/>
  <c r="EP36" i="54"/>
  <c r="DX39" i="54"/>
  <c r="ER43" i="54"/>
  <c r="DH46" i="54"/>
  <c r="DK47" i="54"/>
  <c r="DZ47" i="54"/>
  <c r="DU17" i="55"/>
  <c r="EC17" i="55"/>
  <c r="FB22" i="55"/>
  <c r="EG23" i="55"/>
  <c r="EL25" i="55"/>
  <c r="ES25" i="55"/>
  <c r="DP26" i="55"/>
  <c r="EL27" i="55"/>
  <c r="FB27" i="55"/>
  <c r="DM29" i="55"/>
  <c r="DU29" i="55"/>
  <c r="EC29" i="55"/>
  <c r="ES30" i="55"/>
  <c r="ES34" i="55"/>
  <c r="DU36" i="55"/>
  <c r="EL36" i="55"/>
  <c r="EH37" i="55"/>
  <c r="EP37" i="55"/>
  <c r="EX37" i="55"/>
  <c r="DL38" i="55"/>
  <c r="EB38" i="55"/>
  <c r="EK38" i="55"/>
  <c r="FA38" i="55"/>
  <c r="DI39" i="55"/>
  <c r="EQ39" i="55"/>
  <c r="DY39" i="55"/>
  <c r="EL40" i="55"/>
  <c r="DT40" i="55"/>
  <c r="FB40" i="55"/>
  <c r="DG41" i="55"/>
  <c r="DO41" i="55"/>
  <c r="DW41" i="55"/>
  <c r="EE41" i="55"/>
  <c r="DN43" i="55"/>
  <c r="ED43" i="55"/>
  <c r="DP49" i="55"/>
  <c r="EL50" i="55"/>
  <c r="ET50" i="55"/>
  <c r="DT50" i="55"/>
  <c r="FB50" i="55"/>
  <c r="EI53" i="55"/>
  <c r="EQ53" i="55"/>
  <c r="EY53" i="55"/>
  <c r="DX53" i="55"/>
  <c r="DG55" i="55"/>
  <c r="FD20" i="56"/>
  <c r="DU24" i="56"/>
  <c r="EM35" i="56"/>
  <c r="DU35" i="56"/>
  <c r="EC35" i="56"/>
  <c r="EN23" i="57"/>
  <c r="FD23" i="57"/>
  <c r="DG29" i="57"/>
  <c r="EO29" i="57"/>
  <c r="EW33" i="57"/>
  <c r="ER34" i="57"/>
  <c r="DV35" i="57"/>
  <c r="DN39" i="57"/>
  <c r="DS40" i="57"/>
  <c r="EH43" i="57"/>
  <c r="EP43" i="57"/>
  <c r="EX43" i="57"/>
  <c r="DN24" i="58"/>
  <c r="DU26" i="58"/>
  <c r="DG46" i="58"/>
  <c r="DO46" i="58"/>
  <c r="DW46" i="58"/>
  <c r="EE46" i="58"/>
  <c r="S49" i="61"/>
  <c r="J18" i="75"/>
  <c r="I20" i="84"/>
  <c r="S42" i="74"/>
  <c r="S34" i="75" s="1"/>
  <c r="DP26" i="58"/>
  <c r="EP26" i="58"/>
  <c r="DY33" i="58"/>
  <c r="EG36" i="58"/>
  <c r="DO36" i="58"/>
  <c r="EE36" i="58"/>
  <c r="EN39" i="58"/>
  <c r="F23" i="75"/>
  <c r="E25" i="84"/>
  <c r="F31" i="75"/>
  <c r="E33" i="84"/>
  <c r="F47" i="75"/>
  <c r="E49" i="84"/>
  <c r="O24" i="75"/>
  <c r="N26" i="84"/>
  <c r="O37" i="75"/>
  <c r="N39" i="84"/>
  <c r="P9" i="75"/>
  <c r="O11" i="84"/>
  <c r="P17" i="75"/>
  <c r="O19" i="84"/>
  <c r="P25" i="75"/>
  <c r="O27" i="84"/>
  <c r="P33" i="75"/>
  <c r="O35" i="84"/>
  <c r="P41" i="75"/>
  <c r="O43" i="84"/>
  <c r="EX17" i="55"/>
  <c r="EI31" i="55"/>
  <c r="DM44" i="55"/>
  <c r="EU44" i="55"/>
  <c r="EC44" i="55"/>
  <c r="EJ50" i="56"/>
  <c r="DR50" i="56"/>
  <c r="EZ50" i="56"/>
  <c r="EH20" i="57"/>
  <c r="DP20" i="57"/>
  <c r="EI23" i="57"/>
  <c r="DU24" i="57"/>
  <c r="EQ27" i="57"/>
  <c r="FC34" i="57"/>
  <c r="EI35" i="57"/>
  <c r="DY35" i="57"/>
  <c r="EM36" i="57"/>
  <c r="DQ24" i="58"/>
  <c r="EQ24" i="58"/>
  <c r="EN56" i="58"/>
  <c r="EV56" i="58"/>
  <c r="FD56" i="58"/>
  <c r="F39" i="75"/>
  <c r="E41" i="84"/>
  <c r="S43" i="65"/>
  <c r="J45" i="75"/>
  <c r="I47" i="84"/>
  <c r="S19" i="70"/>
  <c r="S27" i="70"/>
  <c r="O27" i="75"/>
  <c r="N29" i="84"/>
  <c r="DG51" i="54"/>
  <c r="EO51" i="54"/>
  <c r="EO54" i="54"/>
  <c r="FE54" i="54"/>
  <c r="EY56" i="54"/>
  <c r="EK22" i="56"/>
  <c r="ES22" i="56"/>
  <c r="FA22" i="56"/>
  <c r="DT34" i="56"/>
  <c r="EB34" i="56"/>
  <c r="EL39" i="56"/>
  <c r="DT39" i="56"/>
  <c r="FB39" i="56"/>
  <c r="DJ55" i="57"/>
  <c r="DR55" i="57"/>
  <c r="DZ55" i="57"/>
  <c r="EV56" i="57"/>
  <c r="FD56" i="57"/>
  <c r="DJ55" i="58"/>
  <c r="EZ55" i="58"/>
  <c r="F45" i="75"/>
  <c r="E47" i="84"/>
  <c r="J27" i="75"/>
  <c r="I29" i="84"/>
  <c r="J30" i="75"/>
  <c r="I32" i="84"/>
  <c r="J38" i="75"/>
  <c r="I40" i="84"/>
  <c r="J43" i="75"/>
  <c r="I45" i="84"/>
  <c r="L22" i="75"/>
  <c r="K24" i="84"/>
  <c r="L30" i="75"/>
  <c r="K32" i="84"/>
  <c r="L38" i="75"/>
  <c r="K40" i="84"/>
  <c r="M13" i="75"/>
  <c r="L15" i="84"/>
  <c r="M21" i="75"/>
  <c r="L23" i="84"/>
  <c r="M29" i="75"/>
  <c r="L31" i="84"/>
  <c r="M37" i="75"/>
  <c r="L39" i="84"/>
  <c r="M45" i="75"/>
  <c r="L47" i="84"/>
  <c r="O14" i="75"/>
  <c r="N16" i="84"/>
  <c r="O35" i="75"/>
  <c r="N37" i="84"/>
  <c r="O43" i="75"/>
  <c r="N45" i="84"/>
  <c r="DH37" i="54"/>
  <c r="DG37" i="54"/>
  <c r="DO37" i="54"/>
  <c r="DR38" i="54"/>
  <c r="DM39" i="54"/>
  <c r="DU39" i="54"/>
  <c r="EQ40" i="54"/>
  <c r="EC46" i="54"/>
  <c r="FB50" i="54"/>
  <c r="EI54" i="54"/>
  <c r="EQ54" i="54"/>
  <c r="EY54" i="54"/>
  <c r="EN18" i="55"/>
  <c r="EP19" i="55"/>
  <c r="EX19" i="55"/>
  <c r="EW19" i="55"/>
  <c r="DM21" i="55"/>
  <c r="DQ25" i="55"/>
  <c r="EX25" i="55"/>
  <c r="EG28" i="55"/>
  <c r="EK29" i="55"/>
  <c r="ES29" i="55"/>
  <c r="FA29" i="55"/>
  <c r="EL33" i="55"/>
  <c r="DI34" i="55"/>
  <c r="DQ34" i="55"/>
  <c r="DY34" i="55"/>
  <c r="DH38" i="55"/>
  <c r="DN39" i="55"/>
  <c r="FD39" i="55"/>
  <c r="EY40" i="55"/>
  <c r="DG42" i="55"/>
  <c r="EO42" i="55"/>
  <c r="DW42" i="55"/>
  <c r="FE42" i="55"/>
  <c r="EK43" i="55"/>
  <c r="ES43" i="55"/>
  <c r="FA43" i="55"/>
  <c r="EI52" i="55"/>
  <c r="EY52" i="55"/>
  <c r="DM55" i="55"/>
  <c r="DI56" i="55"/>
  <c r="DH21" i="56"/>
  <c r="DP21" i="56"/>
  <c r="DX21" i="56"/>
  <c r="DN24" i="56"/>
  <c r="EJ25" i="56"/>
  <c r="ER25" i="56"/>
  <c r="EK30" i="56"/>
  <c r="DX31" i="56"/>
  <c r="EG36" i="56"/>
  <c r="DJ38" i="56"/>
  <c r="ER38" i="56"/>
  <c r="EH41" i="56"/>
  <c r="DG44" i="56"/>
  <c r="DO44" i="56"/>
  <c r="DL45" i="56"/>
  <c r="ET45" i="56"/>
  <c r="DK48" i="56"/>
  <c r="EA48" i="56"/>
  <c r="DG52" i="56"/>
  <c r="DO52" i="56"/>
  <c r="DQ54" i="56"/>
  <c r="EP40" i="57"/>
  <c r="DX40" i="57"/>
  <c r="EJ42" i="57"/>
  <c r="ES44" i="57"/>
  <c r="DG45" i="57"/>
  <c r="EN48" i="57"/>
  <c r="EV48" i="57"/>
  <c r="FD48" i="57"/>
  <c r="EZ20" i="58"/>
  <c r="FD23" i="58"/>
  <c r="ET33" i="58"/>
  <c r="DP34" i="58"/>
  <c r="DV43" i="58"/>
  <c r="ED43" i="58"/>
  <c r="DH45" i="58"/>
  <c r="DP45" i="58"/>
  <c r="DX45" i="58"/>
  <c r="DL48" i="58"/>
  <c r="DT48" i="58"/>
  <c r="DR51" i="58"/>
  <c r="EZ51" i="58"/>
  <c r="EN52" i="58"/>
  <c r="DV52" i="58"/>
  <c r="EI56" i="58"/>
  <c r="S20" i="60"/>
  <c r="D14" i="84" s="1"/>
  <c r="S28" i="60"/>
  <c r="S36" i="60"/>
  <c r="S44" i="60"/>
  <c r="S52" i="60"/>
  <c r="S19" i="61"/>
  <c r="S27" i="61"/>
  <c r="J25" i="75"/>
  <c r="I27" i="84"/>
  <c r="O25" i="75"/>
  <c r="N27" i="84"/>
  <c r="O30" i="75"/>
  <c r="N32" i="84"/>
  <c r="FA49" i="57"/>
  <c r="EJ49" i="57"/>
  <c r="ER49" i="57"/>
  <c r="EZ49" i="57"/>
  <c r="DH52" i="57"/>
  <c r="ER20" i="58"/>
  <c r="DU21" i="58"/>
  <c r="FC21" i="58"/>
  <c r="DI22" i="58"/>
  <c r="DQ22" i="58"/>
  <c r="DY22" i="58"/>
  <c r="DG24" i="58"/>
  <c r="DR25" i="58"/>
  <c r="DK28" i="58"/>
  <c r="DS28" i="58"/>
  <c r="EA28" i="58"/>
  <c r="EI30" i="58"/>
  <c r="ES31" i="58"/>
  <c r="EA31" i="58"/>
  <c r="DP38" i="58"/>
  <c r="EJ40" i="58"/>
  <c r="ER40" i="58"/>
  <c r="EZ40" i="58"/>
  <c r="EG41" i="58"/>
  <c r="EO41" i="58"/>
  <c r="EW41" i="58"/>
  <c r="EL42" i="58"/>
  <c r="ET42" i="58"/>
  <c r="FB42" i="58"/>
  <c r="EK42" i="58"/>
  <c r="ES42" i="58"/>
  <c r="FA42" i="58"/>
  <c r="DM44" i="58"/>
  <c r="DU44" i="58"/>
  <c r="EC44" i="58"/>
  <c r="DV46" i="58"/>
  <c r="EL53" i="58"/>
  <c r="FB53" i="58"/>
  <c r="S32" i="61"/>
  <c r="S42" i="61"/>
  <c r="S52" i="61"/>
  <c r="S23" i="65"/>
  <c r="S36" i="65"/>
  <c r="S49" i="65"/>
  <c r="S54" i="65"/>
  <c r="S24" i="68"/>
  <c r="S32" i="68"/>
  <c r="S40" i="68"/>
  <c r="S48" i="68"/>
  <c r="S18" i="69"/>
  <c r="S26" i="69"/>
  <c r="S34" i="69"/>
  <c r="S42" i="69"/>
  <c r="S50" i="69"/>
  <c r="S17" i="70"/>
  <c r="S48" i="70"/>
  <c r="S53" i="70"/>
  <c r="S18" i="73"/>
  <c r="R10" i="75" s="1"/>
  <c r="S26" i="73"/>
  <c r="R18" i="75" s="1"/>
  <c r="S34" i="73"/>
  <c r="R26" i="75" s="1"/>
  <c r="S42" i="73"/>
  <c r="R34" i="75" s="1"/>
  <c r="S50" i="73"/>
  <c r="R42" i="75" s="1"/>
  <c r="S32" i="74"/>
  <c r="S24" i="75" s="1"/>
  <c r="S45" i="74"/>
  <c r="S37" i="75" s="1"/>
  <c r="J31" i="75"/>
  <c r="I33" i="84"/>
  <c r="K11" i="75"/>
  <c r="J13" i="84"/>
  <c r="K19" i="75"/>
  <c r="J21" i="84"/>
  <c r="K27" i="75"/>
  <c r="J29" i="84"/>
  <c r="K35" i="75"/>
  <c r="J37" i="84"/>
  <c r="K43" i="75"/>
  <c r="J45" i="84"/>
  <c r="S22" i="68"/>
  <c r="S30" i="68"/>
  <c r="S38" i="68"/>
  <c r="S46" i="68"/>
  <c r="S54" i="68"/>
  <c r="N32" i="75"/>
  <c r="M34" i="84"/>
  <c r="N40" i="75"/>
  <c r="M42" i="84"/>
  <c r="O15" i="75"/>
  <c r="N17" i="84"/>
  <c r="O20" i="75"/>
  <c r="N22" i="84"/>
  <c r="O28" i="75"/>
  <c r="N30" i="84"/>
  <c r="O46" i="75"/>
  <c r="N48" i="84"/>
  <c r="S54" i="72"/>
  <c r="Q46" i="75" s="1"/>
  <c r="DK47" i="55"/>
  <c r="EJ51" i="55"/>
  <c r="DR51" i="55"/>
  <c r="DU56" i="55"/>
  <c r="EC56" i="55"/>
  <c r="DK21" i="56"/>
  <c r="FC23" i="56"/>
  <c r="DM33" i="56"/>
  <c r="EY47" i="56"/>
  <c r="DN26" i="57"/>
  <c r="EM38" i="57"/>
  <c r="FC38" i="57"/>
  <c r="EL40" i="57"/>
  <c r="DT40" i="57"/>
  <c r="FB40" i="57"/>
  <c r="EL52" i="57"/>
  <c r="ET52" i="57"/>
  <c r="EK52" i="57"/>
  <c r="FA52" i="57"/>
  <c r="EE53" i="57"/>
  <c r="DO55" i="57"/>
  <c r="DG23" i="58"/>
  <c r="DO23" i="58"/>
  <c r="DJ24" i="58"/>
  <c r="DR24" i="58"/>
  <c r="DQ29" i="58"/>
  <c r="DM30" i="58"/>
  <c r="EK32" i="58"/>
  <c r="FA32" i="58"/>
  <c r="EK38" i="58"/>
  <c r="ES38" i="58"/>
  <c r="FA38" i="58"/>
  <c r="EO42" i="58"/>
  <c r="EK43" i="58"/>
  <c r="ES43" i="58"/>
  <c r="FA43" i="58"/>
  <c r="ER52" i="58"/>
  <c r="EN55" i="58"/>
  <c r="FD55" i="58"/>
  <c r="S17" i="61"/>
  <c r="S35" i="61"/>
  <c r="S48" i="61"/>
  <c r="S42" i="65"/>
  <c r="S47" i="65"/>
  <c r="S55" i="65"/>
  <c r="S21" i="67"/>
  <c r="L13" i="75" s="1"/>
  <c r="S29" i="67"/>
  <c r="S37" i="67"/>
  <c r="S45" i="67"/>
  <c r="S26" i="70"/>
  <c r="S41" i="70"/>
  <c r="S49" i="70"/>
  <c r="S21" i="71"/>
  <c r="S29" i="71"/>
  <c r="S37" i="71"/>
  <c r="S45" i="71"/>
  <c r="S53" i="71"/>
  <c r="S20" i="72"/>
  <c r="Q12" i="75" s="1"/>
  <c r="S28" i="72"/>
  <c r="Q20" i="75" s="1"/>
  <c r="S36" i="72"/>
  <c r="Q28" i="75" s="1"/>
  <c r="S44" i="72"/>
  <c r="Q36" i="75" s="1"/>
  <c r="S41" i="74"/>
  <c r="S33" i="75" s="1"/>
  <c r="EL45" i="55"/>
  <c r="DT45" i="55"/>
  <c r="FB45" i="55"/>
  <c r="EO48" i="55"/>
  <c r="FE48" i="55"/>
  <c r="DH54" i="55"/>
  <c r="DP54" i="55"/>
  <c r="DX54" i="55"/>
  <c r="DN56" i="55"/>
  <c r="DV56" i="55"/>
  <c r="ED56" i="55"/>
  <c r="EM21" i="56"/>
  <c r="DR22" i="56"/>
  <c r="EZ24" i="56"/>
  <c r="DN28" i="56"/>
  <c r="DV28" i="56"/>
  <c r="DU31" i="56"/>
  <c r="EP35" i="56"/>
  <c r="FB36" i="56"/>
  <c r="DK39" i="56"/>
  <c r="DS39" i="56"/>
  <c r="DX40" i="56"/>
  <c r="ER42" i="56"/>
  <c r="DN43" i="56"/>
  <c r="EI50" i="56"/>
  <c r="DQ50" i="56"/>
  <c r="DY50" i="56"/>
  <c r="EK52" i="56"/>
  <c r="FA52" i="56"/>
  <c r="DG18" i="57"/>
  <c r="DT19" i="57"/>
  <c r="EB19" i="57"/>
  <c r="EG24" i="57"/>
  <c r="EO24" i="57"/>
  <c r="DK25" i="57"/>
  <c r="EG30" i="57"/>
  <c r="EO30" i="57"/>
  <c r="EW30" i="57"/>
  <c r="FE30" i="57"/>
  <c r="EG34" i="57"/>
  <c r="EO34" i="57"/>
  <c r="EW34" i="57"/>
  <c r="FE34" i="57"/>
  <c r="EK37" i="57"/>
  <c r="FA37" i="57"/>
  <c r="DR39" i="57"/>
  <c r="EZ39" i="57"/>
  <c r="FD40" i="57"/>
  <c r="EV47" i="57"/>
  <c r="FD47" i="57"/>
  <c r="DG49" i="57"/>
  <c r="DW49" i="57"/>
  <c r="EL50" i="57"/>
  <c r="ET50" i="57"/>
  <c r="FB50" i="57"/>
  <c r="EB56" i="57"/>
  <c r="EN20" i="58"/>
  <c r="EV20" i="58"/>
  <c r="FD20" i="58"/>
  <c r="F17" i="75"/>
  <c r="E19" i="84"/>
  <c r="F30" i="75"/>
  <c r="E32" i="84"/>
  <c r="H16" i="75"/>
  <c r="G18" i="84"/>
  <c r="H24" i="75"/>
  <c r="G26" i="84"/>
  <c r="H32" i="75"/>
  <c r="G34" i="84"/>
  <c r="H40" i="75"/>
  <c r="G42" i="84"/>
  <c r="I10" i="75"/>
  <c r="H12" i="84"/>
  <c r="I18" i="75"/>
  <c r="H20" i="84"/>
  <c r="I26" i="75"/>
  <c r="H28" i="84"/>
  <c r="I34" i="75"/>
  <c r="H36" i="84"/>
  <c r="I42" i="75"/>
  <c r="H44" i="84"/>
  <c r="J11" i="75"/>
  <c r="I13" i="84"/>
  <c r="J19" i="75"/>
  <c r="I21" i="84"/>
  <c r="J24" i="75"/>
  <c r="I26" i="84"/>
  <c r="O23" i="75"/>
  <c r="N25" i="84"/>
  <c r="O31" i="75"/>
  <c r="N33" i="84"/>
  <c r="O44" i="75"/>
  <c r="N46" i="84"/>
  <c r="DI42" i="57"/>
  <c r="DQ42" i="57"/>
  <c r="DY42" i="57"/>
  <c r="DI55" i="57"/>
  <c r="DJ18" i="58"/>
  <c r="ER19" i="58"/>
  <c r="EZ19" i="58"/>
  <c r="DR21" i="58"/>
  <c r="DG22" i="58"/>
  <c r="DW22" i="58"/>
  <c r="FC24" i="58"/>
  <c r="EL26" i="58"/>
  <c r="FB26" i="58"/>
  <c r="EK26" i="58"/>
  <c r="FA26" i="58"/>
  <c r="EQ31" i="58"/>
  <c r="EP33" i="58"/>
  <c r="DL34" i="58"/>
  <c r="DY35" i="58"/>
  <c r="EH35" i="58"/>
  <c r="DP35" i="58"/>
  <c r="EX35" i="58"/>
  <c r="EN36" i="58"/>
  <c r="EV36" i="58"/>
  <c r="FD36" i="58"/>
  <c r="DP42" i="58"/>
  <c r="DZ46" i="58"/>
  <c r="EP49" i="58"/>
  <c r="DX49" i="58"/>
  <c r="DI55" i="58"/>
  <c r="DQ55" i="58"/>
  <c r="DY55" i="58"/>
  <c r="DM56" i="58"/>
  <c r="DU56" i="58"/>
  <c r="EC56" i="58"/>
  <c r="S24" i="60"/>
  <c r="S32" i="60"/>
  <c r="S40" i="60"/>
  <c r="S48" i="60"/>
  <c r="S23" i="61"/>
  <c r="S36" i="61"/>
  <c r="S46" i="61"/>
  <c r="S30" i="65"/>
  <c r="S48" i="65"/>
  <c r="S19" i="67"/>
  <c r="S27" i="67"/>
  <c r="S32" i="67"/>
  <c r="S35" i="67"/>
  <c r="S40" i="67"/>
  <c r="S43" i="67"/>
  <c r="S48" i="67"/>
  <c r="S51" i="67"/>
  <c r="S23" i="68"/>
  <c r="S31" i="68"/>
  <c r="S39" i="68"/>
  <c r="S47" i="68"/>
  <c r="S55" i="68"/>
  <c r="S21" i="70"/>
  <c r="S29" i="70"/>
  <c r="S42" i="70"/>
  <c r="S19" i="71"/>
  <c r="S27" i="71"/>
  <c r="S35" i="71"/>
  <c r="S43" i="71"/>
  <c r="S51" i="71"/>
  <c r="S18" i="72"/>
  <c r="Q10" i="75" s="1"/>
  <c r="S26" i="72"/>
  <c r="Q18" i="75" s="1"/>
  <c r="S34" i="72"/>
  <c r="Q26" i="75" s="1"/>
  <c r="S42" i="72"/>
  <c r="Q34" i="75" s="1"/>
  <c r="S39" i="74"/>
  <c r="S31" i="75" s="1"/>
  <c r="S54" i="74"/>
  <c r="S46" i="75" s="1"/>
  <c r="S22" i="67"/>
  <c r="S24" i="67"/>
  <c r="F14" i="75"/>
  <c r="E16" i="84"/>
  <c r="F15" i="75"/>
  <c r="E17" i="84"/>
  <c r="L11" i="75"/>
  <c r="K13" i="84"/>
  <c r="F13" i="75"/>
  <c r="E15" i="84"/>
  <c r="F11" i="75"/>
  <c r="E13" i="84"/>
  <c r="F9" i="75"/>
  <c r="E11" i="84"/>
  <c r="H12" i="80"/>
  <c r="E10" i="84"/>
  <c r="F12" i="75"/>
  <c r="E14" i="84"/>
  <c r="E12" i="75"/>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FJ39" i="46" s="1"/>
  <c r="BD39" i="46" s="1"/>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FJ43" i="52" s="1"/>
  <c r="BD43" i="52" s="1"/>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S31" i="71"/>
  <c r="S39" i="71"/>
  <c r="S47" i="71"/>
  <c r="S55" i="7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FJ22" i="46" s="1"/>
  <c r="BD22" i="46" s="1"/>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FG47" i="46" s="1"/>
  <c r="BC47" i="46" s="1"/>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FJ33" i="49" s="1"/>
  <c r="BD33" i="49" s="1"/>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FG32" i="49" s="1"/>
  <c r="BC32" i="49" s="1"/>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FJ47" i="48" s="1"/>
  <c r="BD47" i="48" s="1"/>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FG26" i="47" s="1"/>
  <c r="BC26" i="47" s="1"/>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FJ35" i="50" s="1"/>
  <c r="BD35" i="50" s="1"/>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J54" i="52" s="1"/>
  <c r="BD54" i="52" s="1"/>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FG36" i="55" s="1"/>
  <c r="BC36" i="55" s="1"/>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FG44" i="58" s="1"/>
  <c r="BC44" i="58" s="1"/>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FG35" i="47" s="1"/>
  <c r="BC35" i="47" s="1"/>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FG36" i="48" s="1"/>
  <c r="BC36" i="48" s="1"/>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FJ45" i="49" s="1"/>
  <c r="BD45" i="49" s="1"/>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FG46" i="48" s="1"/>
  <c r="BC46" i="48" s="1"/>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FJ39" i="49" s="1"/>
  <c r="BD39" i="49" s="1"/>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FG36" i="50" s="1"/>
  <c r="BC36" i="50" s="1"/>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FG52" i="51" s="1"/>
  <c r="BC52" i="51" s="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FG29" i="53" s="1"/>
  <c r="BC29" i="53" s="1"/>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FG29" i="54" s="1"/>
  <c r="BC29" i="54" s="1"/>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FJ44" i="54" s="1"/>
  <c r="BD44" i="54" s="1"/>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S24" i="71"/>
  <c r="S28" i="71"/>
  <c r="S32" i="71"/>
  <c r="S36" i="71"/>
  <c r="S40" i="71"/>
  <c r="S44" i="71"/>
  <c r="S48" i="71"/>
  <c r="S52" i="7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S22" i="71"/>
  <c r="S26" i="71"/>
  <c r="S30" i="71"/>
  <c r="S34" i="71"/>
  <c r="S38" i="71"/>
  <c r="S42" i="71"/>
  <c r="S46" i="71"/>
  <c r="S50" i="71"/>
  <c r="S54" i="71"/>
  <c r="S19" i="73"/>
  <c r="R11" i="75" s="1"/>
  <c r="S23" i="73"/>
  <c r="R15" i="75" s="1"/>
  <c r="S27" i="73"/>
  <c r="R19" i="75" s="1"/>
  <c r="S31" i="73"/>
  <c r="R23" i="75" s="1"/>
  <c r="S35" i="73"/>
  <c r="R27" i="75" s="1"/>
  <c r="S39" i="73"/>
  <c r="R31" i="75" s="1"/>
  <c r="S43" i="73"/>
  <c r="R35" i="75" s="1"/>
  <c r="S47" i="73"/>
  <c r="R39" i="75" s="1"/>
  <c r="S51" i="73"/>
  <c r="R43" i="75" s="1"/>
  <c r="S55" i="73"/>
  <c r="R47" i="75" s="1"/>
  <c r="S16" i="7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G50" i="51"/>
  <c r="BC50" i="51" s="1"/>
  <c r="FJ30" i="46"/>
  <c r="BD30" i="46"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P8" i="75"/>
  <c r="S16" i="68"/>
  <c r="S16" i="67"/>
  <c r="S16" i="66"/>
  <c r="S16" i="65"/>
  <c r="S16" i="64"/>
  <c r="S16" i="63"/>
  <c r="S16" i="62"/>
  <c r="R8" i="75"/>
  <c r="F8" i="75"/>
  <c r="FJ52" i="48"/>
  <c r="BD52" i="48" s="1"/>
  <c r="FG22" i="46"/>
  <c r="BC22" i="46" s="1"/>
  <c r="DJ17" i="44"/>
  <c r="FJ46" i="48"/>
  <c r="BD46" i="48" s="1"/>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FG31" i="54"/>
  <c r="BC31" i="54" s="1"/>
  <c r="DJ18" i="53"/>
  <c r="EJ15" i="53"/>
  <c r="DJ18" i="52"/>
  <c r="EJ15" i="51"/>
  <c r="DP17" i="50"/>
  <c r="EJ15" i="50"/>
  <c r="EP17" i="49"/>
  <c r="DP17" i="49"/>
  <c r="DJ18" i="49"/>
  <c r="DJ18" i="48"/>
  <c r="DO18" i="47"/>
  <c r="EO18" i="47"/>
  <c r="FG32" i="47"/>
  <c r="BC32"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J27" i="47" l="1"/>
  <c r="BD27" i="47" s="1"/>
  <c r="FG47" i="47"/>
  <c r="BC47" i="47" s="1"/>
  <c r="FJ47" i="47"/>
  <c r="BD47" i="47" s="1"/>
  <c r="FJ31" i="47"/>
  <c r="BD31" i="47" s="1"/>
  <c r="FG43" i="47"/>
  <c r="BC43" i="47" s="1"/>
  <c r="FJ26" i="47"/>
  <c r="BD26" i="47" s="1"/>
  <c r="FJ38" i="47"/>
  <c r="BD38" i="47" s="1"/>
  <c r="K8" i="75"/>
  <c r="J10" i="84"/>
  <c r="FG29" i="57"/>
  <c r="FG55" i="55"/>
  <c r="BC55" i="55" s="1"/>
  <c r="FJ55" i="47"/>
  <c r="BD55" i="47" s="1"/>
  <c r="FG52" i="47"/>
  <c r="BC52" i="47" s="1"/>
  <c r="FJ29" i="47"/>
  <c r="BD29" i="47" s="1"/>
  <c r="FG33" i="50"/>
  <c r="BC33" i="50" s="1"/>
  <c r="FJ19" i="49"/>
  <c r="BD19" i="49" s="1"/>
  <c r="FJ43" i="47"/>
  <c r="BD43" i="47" s="1"/>
  <c r="FJ39" i="47"/>
  <c r="BD39" i="47" s="1"/>
  <c r="E43" i="75"/>
  <c r="D45" i="84"/>
  <c r="H27" i="75"/>
  <c r="G29" i="84"/>
  <c r="FG39" i="55"/>
  <c r="BC39" i="55" s="1"/>
  <c r="FG27" i="55"/>
  <c r="BC27" i="55" s="1"/>
  <c r="FG52" i="54"/>
  <c r="BC52" i="54" s="1"/>
  <c r="FG38" i="53"/>
  <c r="BC38" i="53" s="1"/>
  <c r="FJ45" i="52"/>
  <c r="BD45" i="52" s="1"/>
  <c r="FG53" i="51"/>
  <c r="BC53" i="51" s="1"/>
  <c r="H22" i="80"/>
  <c r="O10" i="84"/>
  <c r="P26" i="75"/>
  <c r="O28" i="84"/>
  <c r="N33" i="75"/>
  <c r="M35" i="84"/>
  <c r="P28" i="75"/>
  <c r="O30"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50" i="49"/>
  <c r="BC50" i="49" s="1"/>
  <c r="G16" i="75"/>
  <c r="F18" i="84"/>
  <c r="FG17" i="54"/>
  <c r="BC17" i="54" s="1"/>
  <c r="FG48" i="52"/>
  <c r="BC48" i="52" s="1"/>
  <c r="FJ33" i="54"/>
  <c r="BD33" i="54" s="1"/>
  <c r="FG22" i="48"/>
  <c r="BC22" i="48" s="1"/>
  <c r="FG37" i="46"/>
  <c r="BC37" i="46" s="1"/>
  <c r="FJ17" i="48"/>
  <c r="BD17" i="48" s="1"/>
  <c r="FG56" i="46"/>
  <c r="BC56" i="46" s="1"/>
  <c r="H23" i="80"/>
  <c r="Q8" i="75"/>
  <c r="E27" i="75"/>
  <c r="D29" i="84"/>
  <c r="H11" i="75"/>
  <c r="G13" i="84"/>
  <c r="FJ46" i="57"/>
  <c r="FG49" i="55"/>
  <c r="BC49" i="55" s="1"/>
  <c r="FJ17" i="55"/>
  <c r="BD17" i="55" s="1"/>
  <c r="FJ22" i="51"/>
  <c r="BD22" i="51" s="1"/>
  <c r="FJ20" i="47"/>
  <c r="BD20" i="47" s="1"/>
  <c r="FG40" i="47"/>
  <c r="BC40" i="47" s="1"/>
  <c r="FG44" i="53"/>
  <c r="BC44" i="53" s="1"/>
  <c r="FJ35" i="52"/>
  <c r="BD35" i="52" s="1"/>
  <c r="FG22" i="53"/>
  <c r="BC22" i="53" s="1"/>
  <c r="FJ18" i="51"/>
  <c r="BD18" i="51" s="1"/>
  <c r="FG48" i="54"/>
  <c r="BC48" i="54" s="1"/>
  <c r="H8" i="75"/>
  <c r="G10" i="84"/>
  <c r="P18" i="75"/>
  <c r="O20" i="84"/>
  <c r="N25" i="75"/>
  <c r="M27" i="84"/>
  <c r="P20" i="75"/>
  <c r="O22" i="84"/>
  <c r="N27" i="75"/>
  <c r="M29" i="84"/>
  <c r="K40" i="75"/>
  <c r="J42" i="84"/>
  <c r="I47" i="75"/>
  <c r="H49" i="84"/>
  <c r="I15" i="75"/>
  <c r="H17" i="84"/>
  <c r="G22" i="75"/>
  <c r="F24" i="84"/>
  <c r="E29" i="75"/>
  <c r="D31" i="84"/>
  <c r="FJ56" i="58"/>
  <c r="BD56" i="58" s="1"/>
  <c r="K45" i="75"/>
  <c r="J47" i="84"/>
  <c r="K13" i="75"/>
  <c r="J15" i="84"/>
  <c r="I20" i="75"/>
  <c r="H22" i="84"/>
  <c r="G27" i="75"/>
  <c r="F29" i="84"/>
  <c r="E34" i="75"/>
  <c r="D36" i="84"/>
  <c r="K26" i="75"/>
  <c r="J28" i="84"/>
  <c r="I33" i="75"/>
  <c r="H35" i="84"/>
  <c r="FJ18" i="58"/>
  <c r="BD18" i="58" s="1"/>
  <c r="FJ31" i="58"/>
  <c r="BD31" i="58" s="1"/>
  <c r="FG35" i="58"/>
  <c r="BC35" i="58" s="1"/>
  <c r="FG43" i="55"/>
  <c r="BC43" i="55" s="1"/>
  <c r="FJ26" i="55"/>
  <c r="BD26" i="55" s="1"/>
  <c r="FJ42" i="47"/>
  <c r="BD42" i="47" s="1"/>
  <c r="FG21" i="53"/>
  <c r="BC21" i="53" s="1"/>
  <c r="FJ37" i="51"/>
  <c r="BD37" i="51" s="1"/>
  <c r="FJ37" i="50"/>
  <c r="BD37" i="50" s="1"/>
  <c r="H20" i="80"/>
  <c r="M10" i="84"/>
  <c r="FG44" i="54"/>
  <c r="BC44" i="54" s="1"/>
  <c r="FJ47" i="54"/>
  <c r="BD47" i="54" s="1"/>
  <c r="FG40" i="51"/>
  <c r="BC40" i="51" s="1"/>
  <c r="FJ51" i="50"/>
  <c r="BD51" i="50" s="1"/>
  <c r="FJ32" i="47"/>
  <c r="BD32" i="47" s="1"/>
  <c r="FG27" i="47"/>
  <c r="BC27" i="47" s="1"/>
  <c r="FJ56" i="46"/>
  <c r="BD56" i="46" s="1"/>
  <c r="FJ44" i="46"/>
  <c r="BD44" i="46" s="1"/>
  <c r="FG54" i="46"/>
  <c r="BC54" i="46" s="1"/>
  <c r="FG56" i="50"/>
  <c r="BC56" i="50" s="1"/>
  <c r="FG23" i="48"/>
  <c r="BC23" i="48" s="1"/>
  <c r="FG50" i="46"/>
  <c r="BC50"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F49" i="75" s="1"/>
  <c r="E20" i="84"/>
  <c r="FJ49" i="55"/>
  <c r="BD49" i="55" s="1"/>
  <c r="FG56" i="55"/>
  <c r="BC56" i="55" s="1"/>
  <c r="FJ44" i="53"/>
  <c r="BD44" i="53" s="1"/>
  <c r="FG24" i="53"/>
  <c r="BC24" i="53" s="1"/>
  <c r="FJ41" i="52"/>
  <c r="BD41" i="52" s="1"/>
  <c r="FG34" i="52"/>
  <c r="BC34" i="52" s="1"/>
  <c r="FG43" i="50"/>
  <c r="BC43" i="50" s="1"/>
  <c r="FJ38" i="50"/>
  <c r="BD38" i="50" s="1"/>
  <c r="FJ46" i="51"/>
  <c r="BD46" i="51" s="1"/>
  <c r="FG42" i="49"/>
  <c r="BC42" i="49" s="1"/>
  <c r="FJ20" i="49"/>
  <c r="BD20" i="49" s="1"/>
  <c r="FJ44" i="48"/>
  <c r="BD44" i="48" s="1"/>
  <c r="FJ29" i="46"/>
  <c r="BD29" i="46" s="1"/>
  <c r="FG46" i="47"/>
  <c r="BC46" i="47" s="1"/>
  <c r="FG41" i="47"/>
  <c r="BC41" i="47" s="1"/>
  <c r="FJ26" i="46"/>
  <c r="BD26" i="46" s="1"/>
  <c r="FJ24" i="46"/>
  <c r="BD24" i="46" s="1"/>
  <c r="FJ56" i="47"/>
  <c r="BD56" i="47" s="1"/>
  <c r="FJ23" i="46"/>
  <c r="BD23" i="46" s="1"/>
  <c r="FJ43" i="48"/>
  <c r="BD43" i="48" s="1"/>
  <c r="FJ27" i="46"/>
  <c r="BD27" i="46" s="1"/>
  <c r="O34" i="75"/>
  <c r="N36" i="84"/>
  <c r="L43" i="75"/>
  <c r="K45" i="84"/>
  <c r="J40" i="75"/>
  <c r="I42" i="84"/>
  <c r="E16" i="75"/>
  <c r="D18" i="84"/>
  <c r="P29" i="75"/>
  <c r="O31" i="84"/>
  <c r="L21" i="75"/>
  <c r="K23" i="84"/>
  <c r="M14" i="75"/>
  <c r="L16" i="84"/>
  <c r="N34" i="75"/>
  <c r="M36" i="84"/>
  <c r="J46" i="75"/>
  <c r="I48" i="84"/>
  <c r="E20" i="75"/>
  <c r="D22" i="84"/>
  <c r="O11" i="75"/>
  <c r="N13" i="84"/>
  <c r="G8" i="75"/>
  <c r="F10" i="84"/>
  <c r="FG54" i="45"/>
  <c r="BC54" i="45" s="1"/>
  <c r="P22" i="75"/>
  <c r="O24" i="84"/>
  <c r="N29" i="75"/>
  <c r="N49" i="75" s="1"/>
  <c r="M31" i="84"/>
  <c r="L45" i="75"/>
  <c r="K47" i="84"/>
  <c r="P24" i="75"/>
  <c r="O26" i="84"/>
  <c r="N31" i="75"/>
  <c r="M33" i="84"/>
  <c r="K44" i="75"/>
  <c r="J46" i="84"/>
  <c r="K12" i="75"/>
  <c r="J14" i="84"/>
  <c r="I19" i="75"/>
  <c r="H21" i="84"/>
  <c r="G26" i="75"/>
  <c r="F28" i="84"/>
  <c r="E33" i="75"/>
  <c r="D35" i="84"/>
  <c r="K17" i="75"/>
  <c r="J19" i="84"/>
  <c r="I24" i="75"/>
  <c r="H26" i="84"/>
  <c r="G31" i="75"/>
  <c r="F33" i="84"/>
  <c r="E38" i="75"/>
  <c r="D40" i="84"/>
  <c r="K30" i="75"/>
  <c r="J32" i="84"/>
  <c r="I37" i="75"/>
  <c r="H39" i="84"/>
  <c r="FG47" i="57"/>
  <c r="BC47" i="57" s="1"/>
  <c r="FG27" i="57"/>
  <c r="BC27" i="57" s="1"/>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G48" i="75" s="1"/>
  <c r="F19" i="84"/>
  <c r="E15" i="75"/>
  <c r="E50" i="75" s="1"/>
  <c r="D17" i="84"/>
  <c r="L34" i="75"/>
  <c r="K36" i="84"/>
  <c r="H10" i="75"/>
  <c r="G12" i="84"/>
  <c r="M43" i="75"/>
  <c r="L45" i="84"/>
  <c r="L31" i="75"/>
  <c r="K33" i="84"/>
  <c r="J10" i="75"/>
  <c r="I12" i="84"/>
  <c r="H39" i="75"/>
  <c r="G41" i="84"/>
  <c r="F42" i="75"/>
  <c r="E44" i="84"/>
  <c r="O36" i="75"/>
  <c r="O49" i="75" s="1"/>
  <c r="N38" i="84"/>
  <c r="H41" i="75"/>
  <c r="G43" i="84"/>
  <c r="O21" i="75"/>
  <c r="N23" i="84"/>
  <c r="L40" i="75"/>
  <c r="K42" i="84"/>
  <c r="J22" i="75"/>
  <c r="I24" i="84"/>
  <c r="P21" i="75"/>
  <c r="O23" i="84"/>
  <c r="N26" i="75"/>
  <c r="M28" i="84"/>
  <c r="J41" i="75"/>
  <c r="I43" i="84"/>
  <c r="F26" i="75"/>
  <c r="E28" i="84"/>
  <c r="L35" i="75"/>
  <c r="K37" i="84"/>
  <c r="J47" i="75"/>
  <c r="I49" i="84"/>
  <c r="J28" i="75"/>
  <c r="I30" i="84"/>
  <c r="H15" i="80"/>
  <c r="H10" i="84"/>
  <c r="P46" i="75"/>
  <c r="O48" i="84"/>
  <c r="P14" i="75"/>
  <c r="O16" i="84"/>
  <c r="N21" i="75"/>
  <c r="M23" i="84"/>
  <c r="P16" i="75"/>
  <c r="O18" i="84"/>
  <c r="N23" i="75"/>
  <c r="M25" i="84"/>
  <c r="K36" i="75"/>
  <c r="J38" i="84"/>
  <c r="I43" i="75"/>
  <c r="H45" i="84"/>
  <c r="I11" i="75"/>
  <c r="H13" i="84"/>
  <c r="G18" i="75"/>
  <c r="F20" i="84"/>
  <c r="E25" i="75"/>
  <c r="D27" i="84"/>
  <c r="K41" i="75"/>
  <c r="J43" i="84"/>
  <c r="K9" i="75"/>
  <c r="K50" i="75" s="1"/>
  <c r="J11" i="84"/>
  <c r="I16" i="75"/>
  <c r="H18" i="84"/>
  <c r="G23" i="75"/>
  <c r="F25" i="84"/>
  <c r="E30" i="75"/>
  <c r="D32" i="84"/>
  <c r="K22" i="75"/>
  <c r="J24" i="84"/>
  <c r="I29" i="75"/>
  <c r="H31" i="84"/>
  <c r="G44" i="75"/>
  <c r="F46" i="84"/>
  <c r="E19" i="75"/>
  <c r="D21" i="84"/>
  <c r="H45" i="75"/>
  <c r="G47" i="84"/>
  <c r="N12" i="75"/>
  <c r="M14" i="84"/>
  <c r="K31" i="75"/>
  <c r="J33" i="84"/>
  <c r="N38" i="75"/>
  <c r="M40" i="84"/>
  <c r="M12" i="75"/>
  <c r="L14" i="84"/>
  <c r="F36" i="75"/>
  <c r="E38" i="84"/>
  <c r="L18" i="75"/>
  <c r="K20" i="84"/>
  <c r="N24" i="75"/>
  <c r="M26" i="84"/>
  <c r="P39" i="75"/>
  <c r="O41" i="84"/>
  <c r="M27" i="75"/>
  <c r="L29" i="84"/>
  <c r="L23" i="75"/>
  <c r="K25" i="84"/>
  <c r="I38" i="75"/>
  <c r="H40" i="84"/>
  <c r="H31" i="75"/>
  <c r="G33" i="84"/>
  <c r="L33" i="75"/>
  <c r="K35" i="84"/>
  <c r="H25" i="75"/>
  <c r="G27" i="84"/>
  <c r="P43" i="75"/>
  <c r="O45" i="84"/>
  <c r="M47" i="75"/>
  <c r="L49" i="84"/>
  <c r="L32" i="75"/>
  <c r="K34" i="84"/>
  <c r="F28" i="75"/>
  <c r="E30" i="84"/>
  <c r="O41" i="75"/>
  <c r="N43" i="84"/>
  <c r="J39" i="75"/>
  <c r="I41" i="84"/>
  <c r="N10" i="75"/>
  <c r="M12" i="84"/>
  <c r="J15" i="75"/>
  <c r="I17" i="84"/>
  <c r="F19" i="75"/>
  <c r="E21" i="84"/>
  <c r="J35" i="75"/>
  <c r="I37" i="84"/>
  <c r="N20" i="75"/>
  <c r="M22" i="84"/>
  <c r="K39" i="75"/>
  <c r="J41" i="84"/>
  <c r="N46" i="75"/>
  <c r="M48" i="84"/>
  <c r="M20" i="75"/>
  <c r="L22" i="84"/>
  <c r="G9" i="75"/>
  <c r="F11" i="84"/>
  <c r="L26" i="75"/>
  <c r="K28" i="84"/>
  <c r="P47" i="75"/>
  <c r="O49" i="84"/>
  <c r="M35" i="75"/>
  <c r="L37" i="84"/>
  <c r="L28" i="75"/>
  <c r="K30" i="84"/>
  <c r="I46" i="75"/>
  <c r="H48" i="84"/>
  <c r="H36" i="75"/>
  <c r="G38" i="84"/>
  <c r="L41" i="75"/>
  <c r="K43" i="84"/>
  <c r="H33" i="75"/>
  <c r="G35" i="84"/>
  <c r="O13" i="75"/>
  <c r="N15" i="84"/>
  <c r="F38" i="75"/>
  <c r="E40" i="84"/>
  <c r="P13" i="75"/>
  <c r="O15" i="84"/>
  <c r="N18" i="75"/>
  <c r="M20" i="84"/>
  <c r="F41" i="75"/>
  <c r="E43" i="84"/>
  <c r="J8" i="75"/>
  <c r="D24" i="78" s="1"/>
  <c r="I10" i="84"/>
  <c r="P42" i="75"/>
  <c r="O44" i="84"/>
  <c r="P10" i="75"/>
  <c r="O12" i="84"/>
  <c r="N17" i="75"/>
  <c r="M19" i="84"/>
  <c r="P44" i="75"/>
  <c r="O46" i="84"/>
  <c r="P12" i="75"/>
  <c r="P48" i="75" s="1"/>
  <c r="O14" i="84"/>
  <c r="N19" i="75"/>
  <c r="M21" i="84"/>
  <c r="K32" i="75"/>
  <c r="J34" i="84"/>
  <c r="I39" i="75"/>
  <c r="H41" i="84"/>
  <c r="G46" i="75"/>
  <c r="G49" i="75" s="1"/>
  <c r="F48" i="84"/>
  <c r="G14" i="75"/>
  <c r="F16" i="84"/>
  <c r="E21" i="75"/>
  <c r="D23" i="84"/>
  <c r="K37" i="75"/>
  <c r="J39" i="84"/>
  <c r="I44" i="75"/>
  <c r="H46" i="84"/>
  <c r="I12" i="75"/>
  <c r="H14" i="84"/>
  <c r="G19" i="75"/>
  <c r="F21" i="84"/>
  <c r="E26" i="75"/>
  <c r="D28" i="84"/>
  <c r="K18" i="75"/>
  <c r="J20" i="84"/>
  <c r="I25" i="75"/>
  <c r="H27" i="84"/>
  <c r="G36" i="75"/>
  <c r="F38" i="84"/>
  <c r="H37" i="75"/>
  <c r="G39" i="84"/>
  <c r="M42" i="75"/>
  <c r="L44" i="84"/>
  <c r="K23" i="75"/>
  <c r="J25" i="84"/>
  <c r="N30" i="75"/>
  <c r="M32" i="84"/>
  <c r="J36" i="75"/>
  <c r="I38" i="84"/>
  <c r="F20" i="75"/>
  <c r="E22" i="84"/>
  <c r="M41" i="75"/>
  <c r="L43" i="84"/>
  <c r="N16" i="75"/>
  <c r="M18" i="84"/>
  <c r="P31" i="75"/>
  <c r="O33" i="84"/>
  <c r="M19" i="75"/>
  <c r="L21" i="84"/>
  <c r="L20" i="75"/>
  <c r="K22" i="84"/>
  <c r="I30" i="75"/>
  <c r="H32" i="84"/>
  <c r="H28" i="75"/>
  <c r="G30" i="84"/>
  <c r="J37" i="75"/>
  <c r="I39" i="84"/>
  <c r="L25" i="75"/>
  <c r="K27" i="84"/>
  <c r="H17" i="75"/>
  <c r="G19" i="84"/>
  <c r="P35" i="75"/>
  <c r="O37" i="84"/>
  <c r="M39" i="75"/>
  <c r="L41" i="84"/>
  <c r="L27" i="75"/>
  <c r="K29" i="84"/>
  <c r="O33" i="75"/>
  <c r="N35" i="84"/>
  <c r="J34" i="75"/>
  <c r="I36" i="84"/>
  <c r="M46" i="75"/>
  <c r="L48" i="84"/>
  <c r="O45" i="75"/>
  <c r="N47" i="84"/>
  <c r="M40" i="75"/>
  <c r="L42" i="84"/>
  <c r="F44" i="75"/>
  <c r="E46" i="84"/>
  <c r="N45" i="75"/>
  <c r="M47" i="84"/>
  <c r="N47" i="75"/>
  <c r="M49" i="84"/>
  <c r="I35" i="75"/>
  <c r="H37" i="84"/>
  <c r="E17" i="75"/>
  <c r="D19" i="84"/>
  <c r="K33" i="75"/>
  <c r="J35" i="84"/>
  <c r="K14" i="75"/>
  <c r="J16" i="84"/>
  <c r="H29" i="75"/>
  <c r="G31" i="84"/>
  <c r="O38" i="75"/>
  <c r="N40" i="84"/>
  <c r="M34" i="75"/>
  <c r="L36" i="84"/>
  <c r="K15" i="75"/>
  <c r="J17" i="84"/>
  <c r="N22" i="75"/>
  <c r="M24" i="84"/>
  <c r="J20" i="75"/>
  <c r="I22" i="84"/>
  <c r="E47" i="75"/>
  <c r="D49" i="84"/>
  <c r="M33" i="75"/>
  <c r="L35" i="84"/>
  <c r="H42" i="75"/>
  <c r="G44" i="84"/>
  <c r="P23" i="75"/>
  <c r="O25" i="84"/>
  <c r="M11" i="75"/>
  <c r="M49" i="75" s="1"/>
  <c r="L13" i="84"/>
  <c r="I22" i="75"/>
  <c r="H24" i="84"/>
  <c r="H23" i="75"/>
  <c r="G25" i="84"/>
  <c r="J14" i="75"/>
  <c r="I16" i="84"/>
  <c r="L17" i="75"/>
  <c r="K19" i="84"/>
  <c r="F37" i="75"/>
  <c r="E39" i="84"/>
  <c r="H9" i="75"/>
  <c r="G11" i="84"/>
  <c r="K15" i="84"/>
  <c r="P27" i="75"/>
  <c r="O29" i="84"/>
  <c r="M31" i="75"/>
  <c r="L33" i="84"/>
  <c r="L24" i="75"/>
  <c r="K26" i="84"/>
  <c r="E40" i="75"/>
  <c r="D42" i="84"/>
  <c r="O18" i="75"/>
  <c r="O50" i="75" s="1"/>
  <c r="N20" i="84"/>
  <c r="F40" i="75"/>
  <c r="E42" i="84"/>
  <c r="M38" i="75"/>
  <c r="L40" i="84"/>
  <c r="O40" i="75"/>
  <c r="N42" i="84"/>
  <c r="M32" i="75"/>
  <c r="L34" i="84"/>
  <c r="F34" i="75"/>
  <c r="E36" i="84"/>
  <c r="E44" i="75"/>
  <c r="D46" i="84"/>
  <c r="P40" i="75"/>
  <c r="O42" i="84"/>
  <c r="K28" i="75"/>
  <c r="J30" i="84"/>
  <c r="G10" i="75"/>
  <c r="F12" i="84"/>
  <c r="G47" i="75"/>
  <c r="F49" i="84"/>
  <c r="G15" i="75"/>
  <c r="F17" i="84"/>
  <c r="K46" i="75"/>
  <c r="J48" i="84"/>
  <c r="G40" i="75"/>
  <c r="F42" i="84"/>
  <c r="P34" i="75"/>
  <c r="O36" i="84"/>
  <c r="N41" i="75"/>
  <c r="M43" i="84"/>
  <c r="N9" i="75"/>
  <c r="N50" i="75" s="1"/>
  <c r="M11" i="84"/>
  <c r="P36" i="75"/>
  <c r="O38"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H21" i="75"/>
  <c r="G23" i="84"/>
  <c r="H43" i="75"/>
  <c r="G45" i="84"/>
  <c r="O22" i="75"/>
  <c r="N24" i="84"/>
  <c r="M26" i="75"/>
  <c r="L28" i="84"/>
  <c r="J32" i="75"/>
  <c r="I34" i="84"/>
  <c r="N14" i="75"/>
  <c r="M16" i="84"/>
  <c r="G41" i="75"/>
  <c r="F43" i="84"/>
  <c r="E39" i="75"/>
  <c r="D41" i="84"/>
  <c r="M25" i="75"/>
  <c r="L27" i="84"/>
  <c r="H34" i="75"/>
  <c r="G36" i="84"/>
  <c r="P15" i="75"/>
  <c r="O17" i="84"/>
  <c r="L47" i="75"/>
  <c r="K49" i="84"/>
  <c r="I14" i="75"/>
  <c r="H16" i="84"/>
  <c r="H20" i="75"/>
  <c r="G22" i="84"/>
  <c r="F21" i="75"/>
  <c r="E23" i="84"/>
  <c r="P19" i="75"/>
  <c r="O21" i="84"/>
  <c r="M23" i="75"/>
  <c r="L25" i="84"/>
  <c r="L19" i="75"/>
  <c r="K21" i="84"/>
  <c r="E32" i="75"/>
  <c r="D34" i="84"/>
  <c r="P45" i="75"/>
  <c r="O47" i="84"/>
  <c r="L37" i="75"/>
  <c r="K39" i="84"/>
  <c r="F27" i="75"/>
  <c r="E29" i="84"/>
  <c r="M30" i="75"/>
  <c r="L32" i="84"/>
  <c r="O9" i="75"/>
  <c r="N11" i="84"/>
  <c r="M24" i="75"/>
  <c r="L26" i="84"/>
  <c r="F24" i="75"/>
  <c r="E26" i="84"/>
  <c r="E36" i="75"/>
  <c r="D38" i="84"/>
  <c r="P38" i="75"/>
  <c r="O40" i="84"/>
  <c r="N13" i="75"/>
  <c r="M15" i="84"/>
  <c r="N15" i="75"/>
  <c r="M17" i="84"/>
  <c r="G42" i="75"/>
  <c r="F44" i="84"/>
  <c r="I40" i="75"/>
  <c r="H42" i="84"/>
  <c r="E22" i="75"/>
  <c r="D24" i="84"/>
  <c r="I21" i="75"/>
  <c r="H23" i="84"/>
  <c r="G28" i="75"/>
  <c r="G50" i="75" s="1"/>
  <c r="F30" i="84"/>
  <c r="H19" i="80"/>
  <c r="L10" i="84"/>
  <c r="P30" i="75"/>
  <c r="O32" i="84"/>
  <c r="N37" i="75"/>
  <c r="M39" i="84"/>
  <c r="L44" i="75"/>
  <c r="K46" i="84"/>
  <c r="P32" i="75"/>
  <c r="O34" i="84"/>
  <c r="N39" i="75"/>
  <c r="M41" i="84"/>
  <c r="L46" i="75"/>
  <c r="K48" i="84"/>
  <c r="K20" i="75"/>
  <c r="J22" i="84"/>
  <c r="I27" i="75"/>
  <c r="H29" i="84"/>
  <c r="G34" i="75"/>
  <c r="F36" i="84"/>
  <c r="E41" i="75"/>
  <c r="D43" i="84"/>
  <c r="K25" i="75"/>
  <c r="J27" i="84"/>
  <c r="I32" i="75"/>
  <c r="H34" i="84"/>
  <c r="G39" i="75"/>
  <c r="F41" i="84"/>
  <c r="E46" i="75"/>
  <c r="D48" i="84"/>
  <c r="E14" i="75"/>
  <c r="E49" i="75" s="1"/>
  <c r="D16" i="84"/>
  <c r="Q16" i="84" s="1"/>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G40" i="57"/>
  <c r="BD40" i="57" s="1"/>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E21" i="78"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P11" i="75"/>
  <c r="O13" i="84"/>
  <c r="M15" i="75"/>
  <c r="L17" i="84"/>
  <c r="E24" i="75"/>
  <c r="D26" i="84"/>
  <c r="P37" i="75"/>
  <c r="O39" i="84"/>
  <c r="L29" i="75"/>
  <c r="K31" i="84"/>
  <c r="M22" i="75"/>
  <c r="L24" i="84"/>
  <c r="N42" i="75"/>
  <c r="M44" i="84"/>
  <c r="M16" i="75"/>
  <c r="L18" i="84"/>
  <c r="E28" i="75"/>
  <c r="D30" i="84"/>
  <c r="O19" i="75"/>
  <c r="N21" i="84"/>
  <c r="L15" i="75"/>
  <c r="K17" i="84"/>
  <c r="Q17" i="84" s="1"/>
  <c r="L16" i="75"/>
  <c r="K18" i="84"/>
  <c r="L14" i="75"/>
  <c r="K16" i="84"/>
  <c r="F16" i="75"/>
  <c r="E18" i="84"/>
  <c r="P17" i="84"/>
  <c r="L10" i="75"/>
  <c r="K12" i="84"/>
  <c r="H18" i="80"/>
  <c r="K10" i="84"/>
  <c r="L12" i="75"/>
  <c r="K14" i="84"/>
  <c r="Q14" i="84" s="1"/>
  <c r="L9" i="75"/>
  <c r="K11" i="84"/>
  <c r="F10" i="75"/>
  <c r="E12" i="84"/>
  <c r="E13" i="75"/>
  <c r="D15"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C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FG23" i="57"/>
  <c r="BC23" i="57" s="1"/>
  <c r="FJ20" i="57"/>
  <c r="FG27" i="56"/>
  <c r="BC27" i="56" s="1"/>
  <c r="FJ35" i="58"/>
  <c r="BD35" i="58" s="1"/>
  <c r="FG53" i="57"/>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34" i="57"/>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E33" i="78"/>
  <c r="E23" i="78"/>
  <c r="R50" i="75"/>
  <c r="R49" i="75"/>
  <c r="R48" i="75"/>
  <c r="H14" i="80"/>
  <c r="H17" i="80"/>
  <c r="M48" i="75"/>
  <c r="Q50" i="75"/>
  <c r="Q49" i="75"/>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FG32" i="45"/>
  <c r="BC32" i="45" s="1"/>
  <c r="FG47" i="45"/>
  <c r="BC47" i="45" s="1"/>
  <c r="FJ42" i="45"/>
  <c r="BD42" i="45" s="1"/>
  <c r="FJ23" i="45"/>
  <c r="BD23" i="45" s="1"/>
  <c r="FJ53" i="45"/>
  <c r="BD53" i="45" s="1"/>
  <c r="FG45" i="58"/>
  <c r="BC45" i="58" s="1"/>
  <c r="FJ46" i="54"/>
  <c r="BD46" i="54" s="1"/>
  <c r="FJ34" i="54"/>
  <c r="BD34" i="54" s="1"/>
  <c r="FJ38" i="54"/>
  <c r="BD38" i="54" s="1"/>
  <c r="D18" i="78"/>
  <c r="I8" i="75"/>
  <c r="L8" i="75"/>
  <c r="FG17" i="48"/>
  <c r="BC17" i="48" s="1"/>
  <c r="FG18" i="51"/>
  <c r="BC18" i="51" s="1"/>
  <c r="E29" i="78" s="1"/>
  <c r="FG46" i="52"/>
  <c r="BC46" i="52" s="1"/>
  <c r="E38" i="78"/>
  <c r="D37" i="78"/>
  <c r="FG17" i="52"/>
  <c r="BC17" i="52" s="1"/>
  <c r="FJ18" i="54"/>
  <c r="BD18" i="54" s="1"/>
  <c r="FJ18" i="57"/>
  <c r="FJ26" i="54"/>
  <c r="BD26" i="54" s="1"/>
  <c r="FG42" i="45"/>
  <c r="BC42" i="45" s="1"/>
  <c r="S49" i="75"/>
  <c r="D14" i="78"/>
  <c r="FJ36" i="45"/>
  <c r="BD36" i="45" s="1"/>
  <c r="FG50" i="45"/>
  <c r="BC50" i="45" s="1"/>
  <c r="FG51" i="45"/>
  <c r="BC51" i="45" s="1"/>
  <c r="FG52" i="45"/>
  <c r="BC52" i="45" s="1"/>
  <c r="FJ54" i="45"/>
  <c r="BD54" i="45" s="1"/>
  <c r="FJ56" i="45"/>
  <c r="BD56" i="45" s="1"/>
  <c r="FG37" i="45"/>
  <c r="BC37" i="45" s="1"/>
  <c r="FJ22" i="45"/>
  <c r="BD22" i="45" s="1"/>
  <c r="FJ51" i="45"/>
  <c r="BD51" i="45" s="1"/>
  <c r="BC26" i="57"/>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D44" i="57"/>
  <c r="BC44" i="57"/>
  <c r="BC39" i="57"/>
  <c r="BD39" i="57"/>
  <c r="BC53" i="57"/>
  <c r="BD53" i="57"/>
  <c r="BC29" i="57"/>
  <c r="BD29" i="57"/>
  <c r="BD47" i="57"/>
  <c r="BD56" i="57"/>
  <c r="BC56" i="57"/>
  <c r="BC49" i="57"/>
  <c r="BD49" i="57"/>
  <c r="BC41" i="57"/>
  <c r="BD41" i="57"/>
  <c r="BC33" i="57"/>
  <c r="BD33" i="57"/>
  <c r="BC25" i="57"/>
  <c r="BD25" i="57"/>
  <c r="BC55" i="57"/>
  <c r="BD55" i="57"/>
  <c r="BC19" i="57"/>
  <c r="BD19" i="57"/>
  <c r="BC45" i="57"/>
  <c r="BD45" i="57"/>
  <c r="BC21" i="57"/>
  <c r="BD21" i="57"/>
  <c r="BC31" i="57"/>
  <c r="BD31" i="57"/>
  <c r="BD23" i="57"/>
  <c r="BD52"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H50" i="75" l="1"/>
  <c r="H48" i="75"/>
  <c r="E20" i="78"/>
  <c r="P49" i="75"/>
  <c r="Q43" i="84"/>
  <c r="P43" i="84"/>
  <c r="P31" i="84"/>
  <c r="Q31" i="84"/>
  <c r="P50" i="75"/>
  <c r="N48" i="75"/>
  <c r="O48" i="75"/>
  <c r="K49" i="75"/>
  <c r="P23" i="84"/>
  <c r="Q23" i="84"/>
  <c r="Q27" i="84"/>
  <c r="P27" i="84"/>
  <c r="P29" i="84"/>
  <c r="Q29" i="84"/>
  <c r="P45" i="84"/>
  <c r="Q45" i="84"/>
  <c r="P26" i="84"/>
  <c r="Q26" i="84"/>
  <c r="P38" i="84"/>
  <c r="Q38" i="84"/>
  <c r="Q19" i="84"/>
  <c r="P19" i="84"/>
  <c r="P32" i="84"/>
  <c r="Q32" i="84"/>
  <c r="K48" i="75"/>
  <c r="BD27" i="57"/>
  <c r="J48" i="75"/>
  <c r="P30" i="84"/>
  <c r="Q30" i="84"/>
  <c r="P24" i="84"/>
  <c r="Q24" i="84"/>
  <c r="P46" i="84"/>
  <c r="Q46" i="84"/>
  <c r="P28" i="84"/>
  <c r="Q28" i="84"/>
  <c r="P21" i="84"/>
  <c r="Q21" i="84"/>
  <c r="P47" i="84"/>
  <c r="Q47" i="84"/>
  <c r="P25" i="84"/>
  <c r="Q25" i="84"/>
  <c r="J49" i="75"/>
  <c r="F48" i="75"/>
  <c r="P37" i="84"/>
  <c r="Q37" i="84"/>
  <c r="E48" i="75"/>
  <c r="BC40" i="57"/>
  <c r="BD35" i="57"/>
  <c r="J50" i="75"/>
  <c r="F50" i="75"/>
  <c r="H49" i="75"/>
  <c r="P16" i="84"/>
  <c r="P41" i="84"/>
  <c r="Q41" i="84"/>
  <c r="P34" i="84"/>
  <c r="Q34" i="84"/>
  <c r="P20" i="84"/>
  <c r="Q20" i="84"/>
  <c r="P22" i="84"/>
  <c r="Q22" i="84"/>
  <c r="M50" i="75"/>
  <c r="P48" i="84"/>
  <c r="Q48" i="84"/>
  <c r="P42" i="84"/>
  <c r="Q42" i="84"/>
  <c r="P33" i="84"/>
  <c r="Q33" i="84"/>
  <c r="P49" i="84"/>
  <c r="Q49" i="84"/>
  <c r="P40" i="84"/>
  <c r="Q40" i="84"/>
  <c r="Q35" i="84"/>
  <c r="P35" i="84"/>
  <c r="P36" i="84"/>
  <c r="Q36" i="84"/>
  <c r="P44" i="84"/>
  <c r="Q44" i="84"/>
  <c r="P39" i="84"/>
  <c r="Q39" i="84"/>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<sst xmlns="http://schemas.openxmlformats.org/spreadsheetml/2006/main" count="2719" uniqueCount="428">
  <si>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</si>
  <si>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</si>
  <si>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</si>
  <si>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</si>
  <si>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</si>
  <si>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</si>
  <si>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</si>
  <si>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</si>
  <si>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</si>
  <si>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</si>
  <si>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</si>
  <si>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</si>
  <si>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</si>
  <si>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</si>
  <si>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</si>
  <si>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</si>
  <si>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</si>
  <si>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</si>
  <si>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</si>
  <si>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</si>
  <si>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</si>
  <si>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</si>
  <si>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</si>
  <si>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</si>
  <si>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</si>
  <si>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</si>
  <si>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</si>
  <si>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</si>
  <si>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</si>
  <si>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</si>
  <si>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</si>
  <si>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</si>
  <si>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</si>
  <si>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</si>
  <si>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</si>
  <si>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</si>
  <si>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</si>
  <si>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</si>
  <si>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</si>
  <si>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</si>
  <si>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</si>
  <si>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</si>
  <si>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</si>
  <si>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</si>
  <si>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</si>
  <si>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</si>
  <si>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</si>
  <si>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</si>
  <si>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</si>
  <si>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</si>
  <si>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</si>
  <si>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</si>
  <si>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</si>
  <si>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</si>
  <si>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</si>
  <si>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</si>
  <si>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</si>
  <si>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</si>
  <si>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</si>
  <si>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</si>
  <si>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</si>
  <si>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</si>
  <si>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</si>
  <si>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</si>
  <si>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</si>
  <si>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</si>
  <si>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</si>
  <si>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</si>
  <si>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</si>
  <si>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</si>
  <si>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</si>
  <si>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</si>
  <si>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</si>
  <si>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</si>
  <si>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</si>
  <si>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</si>
  <si>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</si>
  <si>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</si>
  <si>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</si>
  <si>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</si>
  <si>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</si>
  <si>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</si>
  <si>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</si>
  <si>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</si>
  <si>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</si>
  <si>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</si>
  <si>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</si>
  <si>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</si>
  <si>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</si>
  <si>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</si>
  <si>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</si>
  <si>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</si>
  <si>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</si>
  <si>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</si>
  <si>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</si>
  <si>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</si>
  <si>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</si>
  <si>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</si>
  <si>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</si>
  <si>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</si>
  <si>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</si>
  <si>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</si>
  <si>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</si>
  <si>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</si>
  <si>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</si>
  <si>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</si>
  <si>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</si>
  <si>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</si>
  <si>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</si>
  <si>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</si>
  <si>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</si>
  <si>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</si>
  <si>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</si>
  <si>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</si>
  <si>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</si>
  <si>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</si>
  <si>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</si>
  <si>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</si>
  <si>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</si>
  <si>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</si>
  <si>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</si>
  <si>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</si>
  <si>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</si>
  <si>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</si>
  <si>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</si>
  <si>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</si>
  <si>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</si>
  <si>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</si>
  <si>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</si>
  <si>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</si>
  <si>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</si>
  <si>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</si>
  <si>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</si>
  <si>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</si>
  <si>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</si>
  <si>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</si>
  <si>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</si>
  <si>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</si>
  <si>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</si>
  <si>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</si>
  <si>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</si>
  <si>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</si>
  <si>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</si>
  <si>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</si>
  <si>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</si>
  <si>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</si>
  <si>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</si>
  <si>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</si>
  <si>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</si>
  <si>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</si>
  <si>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</si>
  <si>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</si>
  <si>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</si>
  <si>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</si>
  <si>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</si>
  <si>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</si>
  <si>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</si>
  <si>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</si>
  <si>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</si>
  <si>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</si>
  <si>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</si>
  <si>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</si>
  <si>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</si>
  <si>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</si>
  <si>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</si>
  <si>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</si>
  <si>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</si>
  <si>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</si>
  <si>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</si>
  <si>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</si>
  <si>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</si>
  <si>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</si>
  <si>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</si>
  <si>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</si>
  <si>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</si>
  <si>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</si>
  <si>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</si>
  <si>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</si>
  <si>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</si>
  <si>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</si>
  <si>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</si>
  <si>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</si>
  <si>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</si>
  <si>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</si>
  <si>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</si>
  <si>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</si>
  <si>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</si>
  <si>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</si>
  <si>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</si>
  <si>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</si>
  <si>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</si>
  <si>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</si>
  <si>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</si>
  <si>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</si>
  <si>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</si>
  <si>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</si>
  <si>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</si>
  <si>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</si>
  <si>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</si>
  <si>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</si>
  <si>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</si>
  <si>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</si>
  <si>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</si>
  <si>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</si>
  <si>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</si>
  <si>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</si>
  <si>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</si>
  <si>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</si>
  <si>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</si>
  <si>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</si>
  <si>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</si>
  <si>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</si>
  <si>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</si>
  <si>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</si>
  <si>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</si>
  <si>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</si>
  <si>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</si>
  <si>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</si>
  <si>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</si>
  <si>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</si>
  <si>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</si>
  <si>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</si>
  <si>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</si>
  <si>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</si>
  <si>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</si>
  <si>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</si>
  <si>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</si>
  <si>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</si>
  <si>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</si>
  <si>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</si>
  <si>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</si>
  <si>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</si>
  <si>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</si>
  <si>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</si>
  <si>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</si>
  <si>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</si>
  <si>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</si>
  <si>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</si>
  <si>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</si>
  <si>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</si>
  <si>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</si>
  <si>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</si>
  <si>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</si>
  <si>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</si>
  <si>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</si>
  <si>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</si>
  <si>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</si>
  <si>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</si>
  <si>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</si>
  <si>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</si>
  <si>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</si>
  <si>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</si>
  <si>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</si>
  <si>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</si>
  <si>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</si>
  <si>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</si>
  <si>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</si>
  <si>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</si>
  <si>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</si>
  <si>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</si>
  <si>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</si>
  <si>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</si>
  <si>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</si>
  <si>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</si>
  <si>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</si>
  <si>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</si>
  <si>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</si>
  <si>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</si>
  <si>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</si>
  <si>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</si>
  <si>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</si>
  <si>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</si>
  <si>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</si>
  <si>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</si>
  <si>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</si>
  <si>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</si>
  <si>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</si>
  <si>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</si>
  <si>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</si>
  <si>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</si>
  <si>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</si>
  <si>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</si>
  <si>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</si>
  <si>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</si>
  <si>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</si>
  <si>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</si>
  <si>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</si>
  <si>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</si>
  <si>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</si>
  <si>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</si>
  <si>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</si>
  <si>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</si>
  <si>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</si>
  <si>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</si>
  <si>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</si>
  <si>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</si>
  <si>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</si>
  <si>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</si>
  <si>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</si>
  <si>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</si>
  <si>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</si>
  <si>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</si>
  <si>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</si>
  <si>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</si>
  <si>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</si>
  <si>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</si>
  <si>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</si>
  <si>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</si>
  <si>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</si>
  <si>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</si>
  <si>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</si>
  <si>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</si>
  <si>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</si>
  <si>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</si>
  <si>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</si>
  <si>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</si>
  <si>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</si>
  <si>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</si>
  <si>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</si>
  <si>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</si>
  <si>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</si>
  <si>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</si>
  <si>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</si>
  <si>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</si>
  <si>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</si>
  <si>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</si>
  <si>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</si>
  <si>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</si>
  <si>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</si>
  <si>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</si>
  <si>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</si>
  <si>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</si>
  <si>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</si>
  <si>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</si>
  <si>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</si>
  <si>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</si>
  <si>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</si>
  <si>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</si>
  <si>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</si>
  <si>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</si>
  <si>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</si>
  <si>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</si>
  <si>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</si>
  <si>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</si>
  <si>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</si>
  <si>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</si>
  <si>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 xml:space="preserve">NIS </t>
  </si>
  <si>
    <t>NAMA SISWA</t>
  </si>
  <si>
    <t>TANDA TANGAN</t>
  </si>
  <si>
    <t>Wali Kelas,</t>
  </si>
  <si>
    <t>LEGER</t>
  </si>
  <si>
    <t>MATA PELAJARAN</t>
  </si>
  <si>
    <t>JUMLAH NILAI</t>
  </si>
  <si>
    <t>RATA - RATA NILAI</t>
  </si>
  <si>
    <t>RANK</t>
  </si>
  <si>
    <t>Alfa</t>
  </si>
  <si>
    <t>SKM</t>
  </si>
  <si>
    <t>Irawati, S.Kom</t>
  </si>
  <si>
    <t>0094884854</t>
  </si>
  <si>
    <t>Afgan Satria Pratama</t>
  </si>
  <si>
    <t>Krandegan</t>
  </si>
  <si>
    <t>Bambang Hartono</t>
  </si>
  <si>
    <t>Santi</t>
  </si>
  <si>
    <t>Pedagang Kecil</t>
  </si>
  <si>
    <t>Desa/Kel. GADING REJO TIMUR</t>
  </si>
  <si>
    <t xml:space="preserve"> Kab. Pringsewu</t>
  </si>
  <si>
    <t>0099588041</t>
  </si>
  <si>
    <t>ALVIANO IBRAHIM MOVIC. S</t>
  </si>
  <si>
    <t>TANGGAMUS</t>
  </si>
  <si>
    <t>PKBM CAKRAWALA</t>
  </si>
  <si>
    <t>Jl. Arjuna Gadingrejo</t>
  </si>
  <si>
    <t>MARDIAN OFRI ARDANI</t>
  </si>
  <si>
    <t>YUNITA SARI</t>
  </si>
  <si>
    <t>Desa/Kel. Gading Rejo</t>
  </si>
  <si>
    <t>0089206286</t>
  </si>
  <si>
    <t>ARDIAN PRASETYA</t>
  </si>
  <si>
    <t>KALIREJO</t>
  </si>
  <si>
    <t>WONOREJO</t>
  </si>
  <si>
    <t>PRAWOTO</t>
  </si>
  <si>
    <t>ERNI KURNIATI</t>
  </si>
  <si>
    <t>KAGUNGANRATU</t>
  </si>
  <si>
    <t>0093318962</t>
  </si>
  <si>
    <t>ARYA FA'ADIL</t>
  </si>
  <si>
    <t>BAGELEN</t>
  </si>
  <si>
    <t>WONO REJO</t>
  </si>
  <si>
    <t>RIANTO</t>
  </si>
  <si>
    <t>TUTI HANDAYANI</t>
  </si>
  <si>
    <t>KAGUNGAN RATU</t>
  </si>
  <si>
    <t>0082374509</t>
  </si>
  <si>
    <t>DARA CATLIN AURELLIA</t>
  </si>
  <si>
    <t>P</t>
  </si>
  <si>
    <t>MTS NURUL ULUM</t>
  </si>
  <si>
    <t>DUSUN KEDIRI I</t>
  </si>
  <si>
    <t>SUPARYOTO</t>
  </si>
  <si>
    <t>TINI HARYANI</t>
  </si>
  <si>
    <t>Desa/Kel. Kediri</t>
  </si>
  <si>
    <t>0085250013</t>
  </si>
  <si>
    <t>Erfiq Rafsanjani</t>
  </si>
  <si>
    <t>Purwosari RT 16 RW 4, Kel. Tegalsari</t>
  </si>
  <si>
    <t>Prasetiyo Wibowo</t>
  </si>
  <si>
    <t>Tri Mujiyanti</t>
  </si>
  <si>
    <t>Purwosari RT 16 RW 4</t>
  </si>
  <si>
    <t>0079474921</t>
  </si>
  <si>
    <t>Rizky Alfararizy Pratama</t>
  </si>
  <si>
    <t>UPT SMP NEGERI 4 PRINGSEWU</t>
  </si>
  <si>
    <t>Purwosari I</t>
  </si>
  <si>
    <t>DENI HOLID</t>
  </si>
  <si>
    <t>Dwi Ratna Wati</t>
  </si>
  <si>
    <t>Sulistiono</t>
  </si>
  <si>
    <t>0098507375</t>
  </si>
  <si>
    <t>Silvi Putri Aulia</t>
  </si>
  <si>
    <t>DUSUN MATARAM 2</t>
  </si>
  <si>
    <t>PURWANTO</t>
  </si>
  <si>
    <t>Tentrem Kustriyani</t>
  </si>
  <si>
    <t>Sudah Meninggal</t>
  </si>
  <si>
    <t>Desa/Kel. Mataram</t>
  </si>
  <si>
    <t>0095303760</t>
  </si>
  <si>
    <t>WULAN DIANA RAMADANI</t>
  </si>
  <si>
    <t>PANJEREJO</t>
  </si>
  <si>
    <t>UPT SMP NEGERI 4 GADINGREJO</t>
  </si>
  <si>
    <t>Panjerejo</t>
  </si>
  <si>
    <t>SUPARDI</t>
  </si>
  <si>
    <t>MELIANA</t>
  </si>
  <si>
    <t>Gadingrejo, 13 Juni 2025</t>
  </si>
  <si>
    <t>Menunjukkan sikap sportif, kerja sama, dan tanggung jawab dalam setiap aktivitas olahraga, permainan, dan kebugaran jasmani baik secara individu maupun kelompok.</t>
  </si>
  <si>
    <t>Menerapkan keterampilan gerak dasar dan teknik olahraga seperti atletik, permainan bola besar dan kecil, bela diri, dan aktivitas air secara benar dan aman sesuai dengan potensi diri.</t>
  </si>
  <si>
    <t>Bola Kecil (bola tangan)</t>
  </si>
  <si>
    <t>Bola Besar (sepak bola)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</si>
</sst>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412750</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12700</xdr:colOff>
          <xdr:row>0</xdr:row>
          <xdr:rowOff>146050</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13"/>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146050</xdr:rowOff>
        </xdr:from>
        <xdr:to>
          <xdr:col>10</xdr:col>
          <xdr:colOff>374650</xdr:colOff>
          <xdr:row>3</xdr:row>
          <xdr:rowOff>31750</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tabSelected="1" zoomScale="80" zoomScaleNormal="80" workbookViewId="0"/>
  </sheetViews>
  <sheetFormatPr defaultRowHeight="14.5" x14ac:dyDescent="0.35"/>
  <cols>
    <col min="1" max="1" width="2.453125" customWidth="1"/>
    <col min="2" max="2" width="3.81640625" customWidth="1"/>
    <col min="3" max="4" width="9.1796875" customWidth="1"/>
    <col min="6" max="6" width="2.81640625" customWidth="1"/>
    <col min="10" max="10" width="3.26953125" customWidth="1"/>
    <col min="16" max="16" width="4.7265625" customWidth="1"/>
    <col min="17" max="17" width="2.81640625" customWidth="1"/>
    <col min="20" max="20" width="7.7265625" customWidth="1"/>
    <col min="21" max="21" width="3.1796875" customWidth="1"/>
    <col min="22" max="22" width="7.7265625" customWidth="1"/>
    <col min="23" max="23" width="21.7265625" customWidth="1"/>
    <col min="24" max="24" width="4.7265625" customWidth="1"/>
    <col min="25" max="25" width="2.81640625" customWidth="1"/>
  </cols>
  <sheetData>
    <row r="1" spans="1:37" x14ac:dyDescent="0.3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3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35">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x14ac:dyDescent="0.35">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x14ac:dyDescent="0.4">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3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3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3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3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3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 thickBot="1" x14ac:dyDescent="0.4">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3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3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 thickBot="1" x14ac:dyDescent="0.4">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 thickBot="1" x14ac:dyDescent="0.4">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3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3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 thickBot="1" x14ac:dyDescent="0.4">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3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18.5" thickBot="1" x14ac:dyDescent="0.55000000000000004">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8" x14ac:dyDescent="0.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3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zoomScale="90" zoomScaleNormal="90" workbookViewId="0"/>
  </sheetViews>
  <sheetFormatPr defaultRowHeight="14.5" x14ac:dyDescent="0.35"/>
  <cols>
    <col min="1" max="1" width="3.453125" customWidth="1"/>
    <col min="2" max="2" width="13.453125" customWidth="1"/>
    <col min="16" max="16" width="4.453125" customWidth="1"/>
  </cols>
  <sheetData>
    <row r="1" spans="1:30" x14ac:dyDescent="0.3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3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35">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x14ac:dyDescent="0.3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3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3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35">
      <c r="A7" s="2"/>
      <c r="B7" s="1"/>
      <c r="C7" s="345" t="str">
        <f>INTRAKURIKULER!$D$9</f>
        <v>Pendidikan Agama dan Budi Pekerti</v>
      </c>
      <c r="D7" s="345"/>
      <c r="E7" s="345"/>
      <c r="F7" s="1"/>
      <c r="G7" s="338" t="str">
        <f>INTRAKURIKULER!D14</f>
        <v>Seni Budaya</v>
      </c>
      <c r="H7" s="339"/>
      <c r="I7" s="340"/>
      <c r="J7" s="1"/>
      <c r="K7" s="338" t="str">
        <f>INTRAKURIKULER!D19</f>
        <v>Projek Ilmu Pengetahuan Alam dan Sosial</v>
      </c>
      <c r="L7" s="339"/>
      <c r="M7" s="340"/>
      <c r="N7" s="1"/>
      <c r="O7" s="1"/>
      <c r="P7" s="2"/>
      <c r="Q7" s="9"/>
      <c r="R7" s="9"/>
      <c r="S7" s="9"/>
      <c r="T7" s="9"/>
      <c r="U7" s="9"/>
      <c r="V7" s="9"/>
      <c r="W7" s="9"/>
      <c r="X7" s="9"/>
      <c r="Y7" s="9"/>
      <c r="Z7" s="9"/>
      <c r="AA7" s="9"/>
      <c r="AB7" s="9"/>
      <c r="AC7" s="9"/>
      <c r="AD7" s="9"/>
    </row>
    <row r="8" spans="1:30" x14ac:dyDescent="0.35">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x14ac:dyDescent="0.3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35">
      <c r="A10" s="2"/>
      <c r="B10" s="1"/>
      <c r="C10" s="338" t="str">
        <f>INTRAKURIKULER!$D$10</f>
        <v>Pendidikan Pancasila</v>
      </c>
      <c r="D10" s="339"/>
      <c r="E10" s="340"/>
      <c r="F10" s="1"/>
      <c r="G10" s="338" t="str">
        <f>INTRAKURIKULER!D15</f>
        <v>Muatan Lokal</v>
      </c>
      <c r="H10" s="339"/>
      <c r="I10" s="340"/>
      <c r="J10" s="1"/>
      <c r="K10" s="338" t="str">
        <f>INTRAKURIKULER!D20</f>
        <v>Dasar-dasar Program Keahlian</v>
      </c>
      <c r="L10" s="339"/>
      <c r="M10" s="340"/>
      <c r="N10" s="1"/>
      <c r="O10" s="1"/>
      <c r="P10" s="2"/>
      <c r="Q10" s="9"/>
      <c r="R10" s="9"/>
      <c r="S10" s="9"/>
      <c r="T10" s="9"/>
      <c r="U10" s="9"/>
      <c r="V10" s="9"/>
      <c r="W10" s="9"/>
      <c r="X10" s="9"/>
      <c r="Y10" s="9"/>
      <c r="Z10" s="9"/>
      <c r="AA10" s="9"/>
      <c r="AB10" s="9"/>
      <c r="AC10" s="9"/>
      <c r="AD10" s="9"/>
    </row>
    <row r="11" spans="1:30" x14ac:dyDescent="0.35">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x14ac:dyDescent="0.3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35">
      <c r="A13" s="2"/>
      <c r="B13" s="1"/>
      <c r="C13" s="338" t="str">
        <f>INTRAKURIKULER!$D$11</f>
        <v>Bahasa Indonesia</v>
      </c>
      <c r="D13" s="339"/>
      <c r="E13" s="340"/>
      <c r="F13" s="1"/>
      <c r="G13" s="338" t="str">
        <f>INTRAKURIKULER!D16</f>
        <v>Matematika</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x14ac:dyDescent="0.35">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x14ac:dyDescent="0.3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35">
      <c r="A16" s="2"/>
      <c r="B16" s="1"/>
      <c r="C16" s="338" t="str">
        <f>INTRAKURIKULER!$D$12</f>
        <v>Pendidikan Jasmani Olahraga dan Kesehatan</v>
      </c>
      <c r="D16" s="339"/>
      <c r="E16" s="340"/>
      <c r="F16" s="1"/>
      <c r="G16" s="338" t="str">
        <f>INTRAKURIKULER!D17</f>
        <v>Bahasa Inggris</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x14ac:dyDescent="0.35">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x14ac:dyDescent="0.3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35">
      <c r="A19" s="2"/>
      <c r="B19" s="1"/>
      <c r="C19" s="338" t="str">
        <f>INTRAKURIKULER!$D$13</f>
        <v>Sejarah</v>
      </c>
      <c r="D19" s="339"/>
      <c r="E19" s="340"/>
      <c r="F19" s="1"/>
      <c r="G19" s="338" t="str">
        <f>INTRAKURIKULER!D18</f>
        <v>Informatika</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x14ac:dyDescent="0.35">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x14ac:dyDescent="0.3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3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3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3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3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3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election activeCell="H5" sqref="H5:K5"/>
    </sheetView>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ht="35.25" hidden="1"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row>
    <row r="19" spans="1:33" ht="35.25" hidden="1"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row>
    <row r="20" spans="1:33" ht="35.25" hidden="1"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row>
    <row r="21" spans="1:33" ht="35.25" hidden="1"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row>
    <row r="22" spans="1:33" ht="35.25" hidden="1"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row>
    <row r="23" spans="1:33" ht="35.25" hidden="1"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row>
    <row r="24" spans="1:33" ht="35.25" hidden="1"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row>
    <row r="25" spans="1:33" ht="35.25" hidden="1"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row>
    <row r="26" spans="1:33" ht="35.25" hidden="1"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row>
    <row r="27" spans="1:33" ht="35.25" hidden="1"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row>
    <row r="28" spans="1:33" ht="35.25" hidden="1"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row>
    <row r="29" spans="1:33" ht="35.25" hidden="1"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row>
    <row r="30" spans="1:33" ht="35.25" hidden="1"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row>
    <row r="31" spans="1:33" ht="35.25" hidden="1"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row>
    <row r="32" spans="1:33" ht="35.25" hidden="1"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row>
    <row r="33" spans="1:33"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hidden="1"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hidden="1"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hidden="1"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hidden="1"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hidden="1"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hidden="1"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hidden="1"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hidden="1"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hidden="1"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hidden="1"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hidden="1"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hidden="1"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hidden="1"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hidden="1"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hidden="1"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35"/>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election activeCell="D9" sqref="D9:N9"/>
    </sheetView>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35">
      <c r="A8" s="5"/>
      <c r="B8" s="3"/>
      <c r="C8" s="29">
        <v>1</v>
      </c>
      <c r="D8" s="348" t="s">
        <v>424</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35">
      <c r="A9" s="5"/>
      <c r="B9" s="3"/>
      <c r="C9" s="29">
        <v>2</v>
      </c>
      <c r="D9" s="348" t="s">
        <v>425</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hidden="1"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hidden="1"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hidden="1"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hidden="1"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hidden="1"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hidden="1"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hidden="1"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hidden="1"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hidden="1"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hidden="1"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hidden="1"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hidden="1"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hidden="1"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hidden="1"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hidden="1"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ht="35.25" hidden="1"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row>
    <row r="19" spans="1:31" ht="35.25" hidden="1"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row>
    <row r="20" spans="1:31" ht="35.25" hidden="1"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row>
    <row r="21" spans="1:31" ht="35.25" hidden="1"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row>
    <row r="22" spans="1:31" ht="35.25" hidden="1"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row>
    <row r="23" spans="1:31" ht="35.25" hidden="1"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row>
    <row r="24" spans="1:31" ht="35.25" hidden="1"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row>
    <row r="25" spans="1:31" ht="35.25" hidden="1"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row>
    <row r="26" spans="1:31" ht="35.25" hidden="1"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row>
    <row r="27" spans="1:31" ht="35.25" hidden="1"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row>
    <row r="28" spans="1:31" ht="35.25" hidden="1"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row>
    <row r="29" spans="1:31" ht="35.25" hidden="1"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row>
    <row r="30" spans="1:31" ht="35.25" hidden="1"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row>
    <row r="31" spans="1:31" ht="35.25" hidden="1"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row>
    <row r="32" spans="1:31" ht="35.25" hidden="1"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row>
    <row r="33" spans="1:31"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3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3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3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3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3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3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3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3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3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3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3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3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3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3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3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3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3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3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row>
    <row r="19" spans="1:32"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row>
    <row r="20" spans="1:32"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row>
    <row r="21" spans="1:32"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row>
    <row r="22" spans="1:32"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row>
    <row r="23" spans="1:32"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row>
    <row r="24" spans="1:32"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row>
    <row r="25" spans="1:32"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row>
    <row r="26" spans="1:32"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row>
    <row r="27" spans="1:32"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row>
    <row r="28" spans="1:32"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row>
    <row r="29" spans="1:32"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row>
    <row r="30" spans="1:32"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row>
    <row r="31" spans="1:32"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row>
    <row r="32" spans="1:32"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row>
    <row r="33" spans="1:32"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35">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3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3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3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3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3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3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4.5" x14ac:dyDescent="0.35"/>
  <cols>
    <col min="1" max="1" width="3.81640625" customWidth="1"/>
    <col min="16" max="16" width="4.54296875" customWidth="1"/>
  </cols>
  <sheetData>
    <row r="1" spans="1:29"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3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row>
    <row r="6" spans="1:29"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4.5" x14ac:dyDescent="0.35"/>
  <cols>
    <col min="1" max="1" width="3.81640625" customWidth="1"/>
    <col min="16" max="16" width="4.54296875" customWidth="1"/>
  </cols>
  <sheetData>
    <row r="1" spans="1:3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3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c r="AI18" s="9"/>
    </row>
    <row r="19" spans="1:35"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c r="AI19" s="9"/>
    </row>
    <row r="20" spans="1:35"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c r="AI20" s="9"/>
    </row>
    <row r="21" spans="1:35"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c r="AI21" s="9"/>
    </row>
    <row r="22" spans="1:35"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c r="AI22" s="9"/>
    </row>
    <row r="23" spans="1:35"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c r="AI23" s="9"/>
    </row>
    <row r="24" spans="1:35"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c r="AI24" s="9"/>
    </row>
    <row r="25" spans="1:35"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c r="AI25" s="9"/>
    </row>
    <row r="26" spans="1:35"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c r="AI26" s="9"/>
    </row>
    <row r="27" spans="1:35"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c r="AI27" s="9"/>
    </row>
    <row r="28" spans="1:35"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c r="AI28" s="9"/>
    </row>
    <row r="29" spans="1:35"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c r="AI29" s="9"/>
    </row>
    <row r="30" spans="1:35"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c r="AI30" s="9"/>
    </row>
    <row r="31" spans="1:35"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c r="AI31" s="9"/>
    </row>
    <row r="32" spans="1:35"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c r="AI32" s="9"/>
    </row>
    <row r="33" spans="1:35"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4.5" x14ac:dyDescent="0.35"/>
  <cols>
    <col min="1" max="1" width="3.81640625" customWidth="1"/>
    <col min="16" max="16" width="4.54296875" customWidth="1"/>
  </cols>
  <sheetData>
    <row r="1" spans="1:27" x14ac:dyDescent="0.3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3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3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3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3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row>
    <row r="6" spans="1:27" x14ac:dyDescent="0.3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3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3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3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3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3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3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3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3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3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3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3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3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3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3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3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3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3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3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3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3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3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3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3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3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3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3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3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3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3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3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zoomScale="90" zoomScaleNormal="90" workbookViewId="0">
      <selection activeCell="C16" sqref="C16:E17"/>
    </sheetView>
  </sheetViews>
  <sheetFormatPr defaultRowHeight="14.5" x14ac:dyDescent="0.35"/>
  <cols>
    <col min="1" max="1" width="3.453125" customWidth="1"/>
    <col min="2" max="2" width="13.453125" customWidth="1"/>
    <col min="16" max="16" width="4.453125" customWidth="1"/>
  </cols>
  <sheetData>
    <row r="1" spans="1:37" x14ac:dyDescent="0.3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3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35">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x14ac:dyDescent="0.3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3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3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35">
      <c r="A7" s="2"/>
      <c r="B7" s="1"/>
      <c r="C7" s="350" t="str">
        <f>INTRAKURIKULER!$D$9</f>
        <v>Pendidikan Agama dan Budi Pekerti</v>
      </c>
      <c r="D7" s="350"/>
      <c r="E7" s="350"/>
      <c r="F7" s="1"/>
      <c r="G7" s="351" t="str">
        <f>INTRAKURIKULER!D14</f>
        <v>Seni Budaya</v>
      </c>
      <c r="H7" s="352"/>
      <c r="I7" s="353"/>
      <c r="J7" s="1"/>
      <c r="K7" s="351" t="str">
        <f>INTRAKURIKULER!D19</f>
        <v>Projek Ilmu Pengetahuan Alam dan Sosial</v>
      </c>
      <c r="L7" s="352"/>
      <c r="M7" s="353"/>
      <c r="N7" s="1"/>
      <c r="O7" s="1"/>
      <c r="P7" s="2"/>
      <c r="Q7" s="9"/>
      <c r="R7" s="9"/>
      <c r="S7" s="9"/>
      <c r="T7" s="9"/>
      <c r="U7" s="9"/>
      <c r="V7" s="9"/>
      <c r="W7" s="9"/>
      <c r="X7" s="9"/>
      <c r="Y7" s="9"/>
      <c r="Z7" s="9"/>
      <c r="AA7" s="9"/>
      <c r="AB7" s="9"/>
      <c r="AC7" s="9"/>
      <c r="AD7" s="9"/>
      <c r="AE7" s="9"/>
      <c r="AF7" s="9"/>
      <c r="AG7" s="9"/>
      <c r="AH7" s="9"/>
      <c r="AI7" s="9"/>
      <c r="AJ7" s="9"/>
      <c r="AK7" s="9"/>
    </row>
    <row r="8" spans="1:37" x14ac:dyDescent="0.35">
      <c r="A8" s="2"/>
      <c r="B8" s="1"/>
      <c r="C8" s="350"/>
      <c r="D8" s="350"/>
      <c r="E8" s="350"/>
      <c r="F8" s="1"/>
      <c r="G8" s="354"/>
      <c r="H8" s="355"/>
      <c r="I8" s="356"/>
      <c r="J8" s="1"/>
      <c r="K8" s="354"/>
      <c r="L8" s="355"/>
      <c r="M8" s="356"/>
      <c r="N8" s="1"/>
      <c r="O8" s="1"/>
      <c r="P8" s="2"/>
      <c r="Q8" s="9"/>
      <c r="R8" s="9"/>
      <c r="S8" s="9"/>
      <c r="T8" s="9"/>
      <c r="U8" s="9"/>
      <c r="V8" s="9"/>
      <c r="W8" s="9"/>
      <c r="X8" s="9"/>
      <c r="Y8" s="9"/>
      <c r="Z8" s="9"/>
      <c r="AA8" s="9"/>
      <c r="AB8" s="9"/>
      <c r="AC8" s="9"/>
      <c r="AD8" s="9"/>
      <c r="AE8" s="9"/>
      <c r="AF8" s="9"/>
      <c r="AG8" s="9"/>
      <c r="AH8" s="9"/>
      <c r="AI8" s="9"/>
      <c r="AJ8" s="9"/>
      <c r="AK8" s="9"/>
    </row>
    <row r="9" spans="1:37" x14ac:dyDescent="0.3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35">
      <c r="A10" s="2"/>
      <c r="B10" s="1"/>
      <c r="C10" s="351" t="str">
        <f>INTRAKURIKULER!$D$10</f>
        <v>Pendidikan Pancasila</v>
      </c>
      <c r="D10" s="352"/>
      <c r="E10" s="353"/>
      <c r="F10" s="1"/>
      <c r="G10" s="351" t="str">
        <f>INTRAKURIKULER!D15</f>
        <v>Muatan Lokal</v>
      </c>
      <c r="H10" s="352"/>
      <c r="I10" s="353"/>
      <c r="J10" s="1"/>
      <c r="K10" s="351" t="str">
        <f>INTRAKURIKULER!D20</f>
        <v>Dasar-dasar Program Keahlian</v>
      </c>
      <c r="L10" s="352"/>
      <c r="M10" s="353"/>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35">
      <c r="A11" s="2"/>
      <c r="B11" s="1"/>
      <c r="C11" s="354"/>
      <c r="D11" s="355"/>
      <c r="E11" s="356"/>
      <c r="F11" s="1"/>
      <c r="G11" s="354"/>
      <c r="H11" s="355"/>
      <c r="I11" s="356"/>
      <c r="J11" s="1"/>
      <c r="K11" s="354"/>
      <c r="L11" s="355"/>
      <c r="M11" s="356"/>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3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35">
      <c r="A13" s="2"/>
      <c r="B13" s="1"/>
      <c r="C13" s="351" t="str">
        <f>INTRAKURIKULER!$D$11</f>
        <v>Bahasa Indonesia</v>
      </c>
      <c r="D13" s="352"/>
      <c r="E13" s="353"/>
      <c r="F13" s="1"/>
      <c r="G13" s="351" t="str">
        <f>INTRAKURIKULER!D16</f>
        <v>Matematika</v>
      </c>
      <c r="H13" s="352"/>
      <c r="I13" s="353"/>
      <c r="J13" s="1"/>
      <c r="K13" s="351">
        <f>INTRAKURIKULER!D21</f>
        <v>0</v>
      </c>
      <c r="L13" s="352"/>
      <c r="M13" s="353"/>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35">
      <c r="A14" s="2"/>
      <c r="B14" s="1"/>
      <c r="C14" s="354"/>
      <c r="D14" s="355"/>
      <c r="E14" s="356"/>
      <c r="F14" s="1"/>
      <c r="G14" s="354"/>
      <c r="H14" s="355"/>
      <c r="I14" s="356"/>
      <c r="J14" s="1"/>
      <c r="K14" s="354"/>
      <c r="L14" s="355"/>
      <c r="M14" s="356"/>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3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35">
      <c r="A16" s="2"/>
      <c r="B16" s="1"/>
      <c r="C16" s="351" t="str">
        <f>INTRAKURIKULER!$D$12</f>
        <v>Pendidikan Jasmani Olahraga dan Kesehatan</v>
      </c>
      <c r="D16" s="352"/>
      <c r="E16" s="353"/>
      <c r="F16" s="1"/>
      <c r="G16" s="351" t="str">
        <f>INTRAKURIKULER!D17</f>
        <v>Bahasa Inggris</v>
      </c>
      <c r="H16" s="352"/>
      <c r="I16" s="353"/>
      <c r="J16" s="1"/>
      <c r="K16" s="351">
        <f>INTRAKURIKULER!D22</f>
        <v>0</v>
      </c>
      <c r="L16" s="352"/>
      <c r="M16" s="353"/>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35">
      <c r="A17" s="2"/>
      <c r="B17" s="1"/>
      <c r="C17" s="354"/>
      <c r="D17" s="355"/>
      <c r="E17" s="356"/>
      <c r="F17" s="1"/>
      <c r="G17" s="354"/>
      <c r="H17" s="355"/>
      <c r="I17" s="356"/>
      <c r="J17" s="1"/>
      <c r="K17" s="354"/>
      <c r="L17" s="355"/>
      <c r="M17" s="356"/>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3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35">
      <c r="A19" s="2"/>
      <c r="B19" s="1"/>
      <c r="C19" s="351" t="str">
        <f>INTRAKURIKULER!$D$13</f>
        <v>Sejarah</v>
      </c>
      <c r="D19" s="352"/>
      <c r="E19" s="353"/>
      <c r="F19" s="1"/>
      <c r="G19" s="351" t="str">
        <f>INTRAKURIKULER!D18</f>
        <v>Informatika</v>
      </c>
      <c r="H19" s="352"/>
      <c r="I19" s="353"/>
      <c r="J19" s="1"/>
      <c r="K19" s="351">
        <f>INTRAKURIKULER!D23</f>
        <v>0</v>
      </c>
      <c r="L19" s="352"/>
      <c r="M19" s="353"/>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35">
      <c r="A20" s="2"/>
      <c r="B20" s="1"/>
      <c r="C20" s="354"/>
      <c r="D20" s="355"/>
      <c r="E20" s="356"/>
      <c r="F20" s="1"/>
      <c r="G20" s="354"/>
      <c r="H20" s="355"/>
      <c r="I20" s="356"/>
      <c r="J20" s="1"/>
      <c r="K20" s="354"/>
      <c r="L20" s="355"/>
      <c r="M20" s="356"/>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3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3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3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3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3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3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heetViews>
  <sheetFormatPr defaultRowHeight="14.5" x14ac:dyDescent="0.35"/>
  <cols>
    <col min="1" max="1" width="3.81640625" customWidth="1"/>
    <col min="16" max="16" width="4.54296875" customWidth="1"/>
  </cols>
  <sheetData>
    <row r="1" spans="1:4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3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4.5" x14ac:dyDescent="0.35"/>
  <cols>
    <col min="1" max="1" width="3.81640625" customWidth="1"/>
    <col min="16" max="16" width="4.54296875" customWidth="1"/>
  </cols>
  <sheetData>
    <row r="1" spans="1:35"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3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4.5" x14ac:dyDescent="0.35"/>
  <cols>
    <col min="1" max="1" width="3.81640625" customWidth="1"/>
    <col min="16" max="16" width="4.54296875" customWidth="1"/>
  </cols>
  <sheetData>
    <row r="1" spans="1:36"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3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election activeCell="D8" sqref="D8:N8"/>
    </sheetView>
  </sheetViews>
  <sheetFormatPr defaultRowHeight="14.5" x14ac:dyDescent="0.35"/>
  <cols>
    <col min="1" max="1" width="3.81640625" customWidth="1"/>
    <col min="16" max="16" width="4.54296875" customWidth="1"/>
  </cols>
  <sheetData>
    <row r="1" spans="1:28" x14ac:dyDescent="0.3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3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row>
    <row r="4" spans="1:28" x14ac:dyDescent="0.3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3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c r="AB5" s="9"/>
    </row>
    <row r="6" spans="1:28" x14ac:dyDescent="0.3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row>
    <row r="8" spans="1:28" ht="26.25" customHeight="1" x14ac:dyDescent="0.35">
      <c r="A8" s="5"/>
      <c r="B8" s="3"/>
      <c r="C8" s="29">
        <v>1</v>
      </c>
      <c r="D8" s="348" t="s">
        <v>427</v>
      </c>
      <c r="E8" s="348"/>
      <c r="F8" s="348"/>
      <c r="G8" s="348"/>
      <c r="H8" s="348"/>
      <c r="I8" s="348"/>
      <c r="J8" s="348"/>
      <c r="K8" s="348"/>
      <c r="L8" s="348"/>
      <c r="M8" s="348"/>
      <c r="N8" s="348"/>
      <c r="O8" s="3"/>
      <c r="P8" s="5"/>
      <c r="Q8" s="9"/>
      <c r="R8" s="9"/>
      <c r="S8" s="9"/>
      <c r="T8" s="9"/>
      <c r="U8" s="9"/>
      <c r="V8" s="9"/>
      <c r="W8" s="9"/>
      <c r="X8" s="9"/>
      <c r="Y8" s="9"/>
      <c r="Z8" s="9"/>
      <c r="AA8" s="9"/>
      <c r="AB8" s="9"/>
    </row>
    <row r="9" spans="1:28" ht="26.25" customHeight="1" x14ac:dyDescent="0.35">
      <c r="A9" s="5"/>
      <c r="B9" s="3"/>
      <c r="C9" s="29">
        <v>2</v>
      </c>
      <c r="D9" s="348" t="s">
        <v>426</v>
      </c>
      <c r="E9" s="348"/>
      <c r="F9" s="348"/>
      <c r="G9" s="348"/>
      <c r="H9" s="348"/>
      <c r="I9" s="348"/>
      <c r="J9" s="348"/>
      <c r="K9" s="348"/>
      <c r="L9" s="348"/>
      <c r="M9" s="348"/>
      <c r="N9" s="348"/>
      <c r="O9" s="3"/>
      <c r="P9" s="5"/>
      <c r="Q9" s="9"/>
      <c r="R9" s="9"/>
      <c r="S9" s="9"/>
      <c r="T9" s="9"/>
      <c r="U9" s="9"/>
      <c r="V9" s="9"/>
      <c r="W9" s="9"/>
      <c r="X9" s="9"/>
      <c r="Y9" s="9"/>
      <c r="Z9" s="9"/>
      <c r="AA9" s="9"/>
      <c r="AB9" s="9"/>
    </row>
    <row r="10" spans="1:28"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row>
    <row r="11" spans="1:28"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row>
    <row r="12" spans="1:28"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row>
    <row r="13" spans="1:28"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row>
    <row r="14" spans="1:28"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row>
    <row r="15" spans="1:28"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row>
    <row r="16" spans="1:28"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row>
    <row r="17" spans="1:28"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row>
    <row r="18" spans="1:28"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4.5" x14ac:dyDescent="0.35"/>
  <cols>
    <col min="1" max="1" width="3.81640625" customWidth="1"/>
    <col min="16" max="16" width="4.54296875" customWidth="1"/>
  </cols>
  <sheetData>
    <row r="1" spans="1:36"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3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35">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heetViews>
  <sheetFormatPr defaultRowHeight="14.5" x14ac:dyDescent="0.35"/>
  <cols>
    <col min="1" max="1" width="3.81640625" customWidth="1"/>
    <col min="16" max="16" width="4.54296875" customWidth="1"/>
  </cols>
  <sheetData>
    <row r="1" spans="1:34"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3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heetViews>
  <sheetFormatPr defaultRowHeight="14.5" x14ac:dyDescent="0.35"/>
  <cols>
    <col min="1" max="1" width="3.81640625" customWidth="1"/>
    <col min="16" max="16" width="4.54296875" customWidth="1"/>
  </cols>
  <sheetData>
    <row r="1" spans="1:30"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3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row>
    <row r="6" spans="1:30"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4.5" x14ac:dyDescent="0.35"/>
  <cols>
    <col min="1" max="1" width="3.81640625" customWidth="1"/>
    <col min="16" max="16" width="4.54296875" customWidth="1"/>
  </cols>
  <sheetData>
    <row r="1" spans="1:31"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3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row>
    <row r="6" spans="1:31"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4.5" x14ac:dyDescent="0.35"/>
  <cols>
    <col min="1" max="1" width="3.81640625" customWidth="1"/>
    <col min="16" max="16" width="4.54296875" customWidth="1"/>
  </cols>
  <sheetData>
    <row r="1" spans="1:32"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3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c r="AE5" s="9"/>
      <c r="AF5" s="9"/>
    </row>
    <row r="6" spans="1:32"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4.5" x14ac:dyDescent="0.35"/>
  <cols>
    <col min="1" max="1" width="3.81640625" customWidth="1"/>
    <col min="16" max="16" width="4.54296875" customWidth="1"/>
  </cols>
  <sheetData>
    <row r="1" spans="1:33" x14ac:dyDescent="0.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3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3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c r="AB5" s="9"/>
      <c r="AC5" s="9"/>
      <c r="AD5" s="9"/>
      <c r="AE5" s="9"/>
      <c r="AF5" s="9"/>
      <c r="AG5" s="9"/>
    </row>
    <row r="6" spans="1:33" x14ac:dyDescent="0.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3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x14ac:dyDescent="0.3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3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3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3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3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3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3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3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3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3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zoomScale="90" zoomScaleNormal="90" workbookViewId="0">
      <selection activeCell="C17" sqref="C17:E18"/>
    </sheetView>
  </sheetViews>
  <sheetFormatPr defaultRowHeight="14.5" x14ac:dyDescent="0.35"/>
  <cols>
    <col min="1" max="1" width="3.453125" customWidth="1"/>
    <col min="2" max="2" width="13.453125" customWidth="1"/>
    <col min="16" max="16" width="4.453125" customWidth="1"/>
  </cols>
  <sheetData>
    <row r="1" spans="1:16" x14ac:dyDescent="0.35">
      <c r="A1" s="2"/>
      <c r="B1" s="2"/>
      <c r="C1" s="2"/>
      <c r="D1" s="2"/>
      <c r="E1" s="2"/>
      <c r="F1" s="2"/>
      <c r="G1" s="2"/>
      <c r="H1" s="2"/>
      <c r="I1" s="2"/>
      <c r="J1" s="2"/>
      <c r="K1" s="2"/>
      <c r="L1" s="2"/>
      <c r="M1" s="2"/>
      <c r="N1" s="2"/>
      <c r="O1" s="2"/>
      <c r="P1" s="2"/>
    </row>
    <row r="2" spans="1:16" x14ac:dyDescent="0.35">
      <c r="A2" s="2"/>
      <c r="B2" s="1"/>
      <c r="C2" s="1"/>
      <c r="D2" s="1"/>
      <c r="E2" s="1"/>
      <c r="F2" s="1"/>
      <c r="G2" s="1"/>
      <c r="H2" s="1"/>
      <c r="I2" s="1"/>
      <c r="J2" s="1"/>
      <c r="K2" s="1"/>
      <c r="L2" s="1"/>
      <c r="M2" s="1"/>
      <c r="N2" s="1"/>
      <c r="O2" s="1"/>
      <c r="P2" s="2"/>
    </row>
    <row r="3" spans="1:16" ht="26.25" customHeight="1" x14ac:dyDescent="0.35">
      <c r="A3" s="2"/>
      <c r="B3" s="344" t="s">
        <v>110</v>
      </c>
      <c r="C3" s="344"/>
      <c r="D3" s="344"/>
      <c r="E3" s="344"/>
      <c r="F3" s="344"/>
      <c r="G3" s="344"/>
      <c r="H3" s="344"/>
      <c r="I3" s="344"/>
      <c r="J3" s="344"/>
      <c r="K3" s="344"/>
      <c r="L3" s="344"/>
      <c r="M3" s="344"/>
      <c r="N3" s="344"/>
      <c r="O3" s="344"/>
      <c r="P3" s="2"/>
    </row>
    <row r="4" spans="1:16" x14ac:dyDescent="0.35">
      <c r="A4" s="2"/>
      <c r="B4" s="1"/>
      <c r="C4" s="1"/>
      <c r="D4" s="1"/>
      <c r="E4" s="1"/>
      <c r="F4" s="1"/>
      <c r="G4" s="1"/>
      <c r="H4" s="1"/>
      <c r="I4" s="1"/>
      <c r="J4" s="1"/>
      <c r="K4" s="1"/>
      <c r="L4" s="1"/>
      <c r="M4" s="1"/>
      <c r="N4" s="1"/>
      <c r="O4" s="1"/>
      <c r="P4" s="2"/>
    </row>
    <row r="5" spans="1:16" x14ac:dyDescent="0.35">
      <c r="A5" s="2"/>
      <c r="B5" s="26" t="s">
        <v>152</v>
      </c>
      <c r="C5" s="28"/>
      <c r="D5" s="1"/>
      <c r="E5" s="1"/>
      <c r="F5" s="1"/>
      <c r="G5" s="1"/>
      <c r="H5" s="1"/>
      <c r="I5" s="1"/>
      <c r="J5" s="1"/>
      <c r="K5" s="1"/>
      <c r="L5" s="1"/>
      <c r="M5" s="1"/>
      <c r="N5" s="1"/>
      <c r="O5" s="1"/>
      <c r="P5" s="2"/>
    </row>
    <row r="6" spans="1:16" x14ac:dyDescent="0.35">
      <c r="A6" s="2"/>
      <c r="B6" s="26" t="s">
        <v>303</v>
      </c>
      <c r="C6" s="28"/>
      <c r="D6" s="1"/>
      <c r="E6" s="1"/>
      <c r="F6" s="1"/>
      <c r="G6" s="1"/>
      <c r="H6" s="1"/>
      <c r="I6" s="1"/>
      <c r="J6" s="1"/>
      <c r="K6" s="1"/>
      <c r="L6" s="1"/>
      <c r="M6" s="1"/>
      <c r="N6" s="1"/>
      <c r="O6" s="1"/>
      <c r="P6" s="2"/>
    </row>
    <row r="7" spans="1:16" x14ac:dyDescent="0.35">
      <c r="A7" s="2"/>
      <c r="B7" s="1"/>
      <c r="C7" s="1"/>
      <c r="D7" s="1"/>
      <c r="E7" s="1"/>
      <c r="F7" s="1"/>
      <c r="G7" s="1"/>
      <c r="H7" s="1"/>
      <c r="I7" s="1"/>
      <c r="J7" s="1"/>
      <c r="K7" s="1"/>
      <c r="L7" s="1"/>
      <c r="M7" s="1"/>
      <c r="N7" s="1"/>
      <c r="O7" s="1"/>
      <c r="P7" s="2"/>
    </row>
    <row r="8" spans="1:16" x14ac:dyDescent="0.35">
      <c r="A8" s="2"/>
      <c r="B8" s="1"/>
      <c r="C8" s="350" t="str">
        <f>INTRAKURIKULER!$D$9</f>
        <v>Pendidikan Agama dan Budi Pekerti</v>
      </c>
      <c r="D8" s="350"/>
      <c r="E8" s="350"/>
      <c r="F8" s="1"/>
      <c r="G8" s="351" t="str">
        <f>INTRAKURIKULER!D14</f>
        <v>Seni Budaya</v>
      </c>
      <c r="H8" s="352"/>
      <c r="I8" s="353"/>
      <c r="J8" s="1"/>
      <c r="K8" s="351" t="str">
        <f>INTRAKURIKULER!D19</f>
        <v>Projek Ilmu Pengetahuan Alam dan Sosial</v>
      </c>
      <c r="L8" s="352"/>
      <c r="M8" s="353"/>
      <c r="N8" s="1"/>
      <c r="O8" s="1"/>
      <c r="P8" s="2"/>
    </row>
    <row r="9" spans="1:16" x14ac:dyDescent="0.35">
      <c r="A9" s="2"/>
      <c r="B9" s="1"/>
      <c r="C9" s="350"/>
      <c r="D9" s="350"/>
      <c r="E9" s="350"/>
      <c r="F9" s="1"/>
      <c r="G9" s="354"/>
      <c r="H9" s="355"/>
      <c r="I9" s="356"/>
      <c r="J9" s="1"/>
      <c r="K9" s="354"/>
      <c r="L9" s="355"/>
      <c r="M9" s="356"/>
      <c r="N9" s="1"/>
      <c r="O9" s="1"/>
      <c r="P9" s="2"/>
    </row>
    <row r="10" spans="1:16" x14ac:dyDescent="0.35">
      <c r="A10" s="2"/>
      <c r="B10" s="1"/>
      <c r="C10" s="1"/>
      <c r="D10" s="1"/>
      <c r="E10" s="1"/>
      <c r="F10" s="1"/>
      <c r="G10" s="1"/>
      <c r="H10" s="1"/>
      <c r="I10" s="1"/>
      <c r="J10" s="1"/>
      <c r="K10" s="1"/>
      <c r="L10" s="1"/>
      <c r="M10" s="1"/>
      <c r="N10" s="1"/>
      <c r="O10" s="1"/>
      <c r="P10" s="2"/>
    </row>
    <row r="11" spans="1:16" x14ac:dyDescent="0.35">
      <c r="A11" s="2"/>
      <c r="B11" s="1"/>
      <c r="C11" s="351" t="str">
        <f>INTRAKURIKULER!$D$10</f>
        <v>Pendidikan Pancasila</v>
      </c>
      <c r="D11" s="352"/>
      <c r="E11" s="353"/>
      <c r="F11" s="1"/>
      <c r="G11" s="351" t="str">
        <f>INTRAKURIKULER!D15</f>
        <v>Muatan Lokal</v>
      </c>
      <c r="H11" s="352"/>
      <c r="I11" s="353"/>
      <c r="J11" s="1"/>
      <c r="K11" s="351" t="str">
        <f>INTRAKURIKULER!D20</f>
        <v>Dasar-dasar Program Keahlian</v>
      </c>
      <c r="L11" s="352"/>
      <c r="M11" s="353"/>
      <c r="N11" s="1"/>
      <c r="O11" s="1"/>
      <c r="P11" s="2"/>
    </row>
    <row r="12" spans="1:16" x14ac:dyDescent="0.35">
      <c r="A12" s="2"/>
      <c r="B12" s="1"/>
      <c r="C12" s="354"/>
      <c r="D12" s="355"/>
      <c r="E12" s="356"/>
      <c r="F12" s="1"/>
      <c r="G12" s="354"/>
      <c r="H12" s="355"/>
      <c r="I12" s="356"/>
      <c r="J12" s="1"/>
      <c r="K12" s="354"/>
      <c r="L12" s="355"/>
      <c r="M12" s="356"/>
      <c r="N12" s="1"/>
      <c r="O12" s="1"/>
      <c r="P12" s="2"/>
    </row>
    <row r="13" spans="1:16" x14ac:dyDescent="0.35">
      <c r="A13" s="2"/>
      <c r="B13" s="1"/>
      <c r="C13" s="1"/>
      <c r="D13" s="1"/>
      <c r="E13" s="1"/>
      <c r="F13" s="1"/>
      <c r="G13" s="1"/>
      <c r="H13" s="1"/>
      <c r="I13" s="1"/>
      <c r="J13" s="1"/>
      <c r="K13" s="1"/>
      <c r="L13" s="1"/>
      <c r="M13" s="1"/>
      <c r="N13" s="1"/>
      <c r="O13" s="1"/>
      <c r="P13" s="2"/>
    </row>
    <row r="14" spans="1:16" x14ac:dyDescent="0.35">
      <c r="A14" s="2"/>
      <c r="B14" s="1"/>
      <c r="C14" s="351" t="str">
        <f>INTRAKURIKULER!$D$11</f>
        <v>Bahasa Indonesia</v>
      </c>
      <c r="D14" s="352"/>
      <c r="E14" s="353"/>
      <c r="F14" s="1"/>
      <c r="G14" s="351" t="str">
        <f>INTRAKURIKULER!D16</f>
        <v>Matematika</v>
      </c>
      <c r="H14" s="352"/>
      <c r="I14" s="353"/>
      <c r="J14" s="1"/>
      <c r="K14" s="351">
        <f>INTRAKURIKULER!D21</f>
        <v>0</v>
      </c>
      <c r="L14" s="352"/>
      <c r="M14" s="353"/>
      <c r="N14" s="1"/>
      <c r="O14" s="1"/>
      <c r="P14" s="2"/>
    </row>
    <row r="15" spans="1:16" x14ac:dyDescent="0.35">
      <c r="A15" s="2"/>
      <c r="B15" s="1"/>
      <c r="C15" s="354"/>
      <c r="D15" s="355"/>
      <c r="E15" s="356"/>
      <c r="F15" s="1"/>
      <c r="G15" s="354"/>
      <c r="H15" s="355"/>
      <c r="I15" s="356"/>
      <c r="J15" s="1"/>
      <c r="K15" s="354"/>
      <c r="L15" s="355"/>
      <c r="M15" s="356"/>
      <c r="N15" s="1"/>
      <c r="O15" s="1"/>
      <c r="P15" s="2"/>
    </row>
    <row r="16" spans="1:16" x14ac:dyDescent="0.35">
      <c r="A16" s="2"/>
      <c r="B16" s="1"/>
      <c r="C16" s="1"/>
      <c r="D16" s="1"/>
      <c r="E16" s="1"/>
      <c r="F16" s="1"/>
      <c r="G16" s="1"/>
      <c r="H16" s="1"/>
      <c r="I16" s="1"/>
      <c r="J16" s="1"/>
      <c r="K16" s="1"/>
      <c r="L16" s="1"/>
      <c r="M16" s="1"/>
      <c r="N16" s="1"/>
      <c r="O16" s="1"/>
      <c r="P16" s="2"/>
    </row>
    <row r="17" spans="1:16" x14ac:dyDescent="0.35">
      <c r="A17" s="2"/>
      <c r="B17" s="1"/>
      <c r="C17" s="351" t="str">
        <f>INTRAKURIKULER!$D$12</f>
        <v>Pendidikan Jasmani Olahraga dan Kesehatan</v>
      </c>
      <c r="D17" s="352"/>
      <c r="E17" s="353"/>
      <c r="F17" s="1"/>
      <c r="G17" s="351" t="str">
        <f>INTRAKURIKULER!D17</f>
        <v>Bahasa Inggris</v>
      </c>
      <c r="H17" s="352"/>
      <c r="I17" s="353"/>
      <c r="J17" s="1"/>
      <c r="K17" s="351">
        <f>INTRAKURIKULER!D22</f>
        <v>0</v>
      </c>
      <c r="L17" s="352"/>
      <c r="M17" s="353"/>
      <c r="N17" s="1"/>
      <c r="O17" s="1"/>
      <c r="P17" s="2"/>
    </row>
    <row r="18" spans="1:16" x14ac:dyDescent="0.35">
      <c r="A18" s="2"/>
      <c r="B18" s="1"/>
      <c r="C18" s="354"/>
      <c r="D18" s="355"/>
      <c r="E18" s="356"/>
      <c r="F18" s="1"/>
      <c r="G18" s="354"/>
      <c r="H18" s="355"/>
      <c r="I18" s="356"/>
      <c r="J18" s="1"/>
      <c r="K18" s="354"/>
      <c r="L18" s="355"/>
      <c r="M18" s="356"/>
      <c r="N18" s="1"/>
      <c r="O18" s="1"/>
      <c r="P18" s="2"/>
    </row>
    <row r="19" spans="1:16" x14ac:dyDescent="0.35">
      <c r="A19" s="2"/>
      <c r="B19" s="1"/>
      <c r="C19" s="1"/>
      <c r="D19" s="1"/>
      <c r="E19" s="1"/>
      <c r="F19" s="1"/>
      <c r="G19" s="26"/>
      <c r="H19" s="26"/>
      <c r="I19" s="26"/>
      <c r="J19" s="1"/>
      <c r="K19" s="1"/>
      <c r="L19" s="1"/>
      <c r="M19" s="1"/>
      <c r="N19" s="1"/>
      <c r="O19" s="1"/>
      <c r="P19" s="2"/>
    </row>
    <row r="20" spans="1:16" x14ac:dyDescent="0.35">
      <c r="A20" s="2"/>
      <c r="B20" s="1"/>
      <c r="C20" s="351" t="str">
        <f>INTRAKURIKULER!$D$13</f>
        <v>Sejarah</v>
      </c>
      <c r="D20" s="352"/>
      <c r="E20" s="353"/>
      <c r="F20" s="1"/>
      <c r="G20" s="351" t="str">
        <f>INTRAKURIKULER!D18</f>
        <v>Informatika</v>
      </c>
      <c r="H20" s="352"/>
      <c r="I20" s="353"/>
      <c r="J20" s="1"/>
      <c r="K20" s="351">
        <f>INTRAKURIKULER!D23</f>
        <v>0</v>
      </c>
      <c r="L20" s="352"/>
      <c r="M20" s="353"/>
      <c r="N20" s="1"/>
      <c r="O20" s="1"/>
      <c r="P20" s="2"/>
    </row>
    <row r="21" spans="1:16" x14ac:dyDescent="0.35">
      <c r="A21" s="2"/>
      <c r="B21" s="1"/>
      <c r="C21" s="354"/>
      <c r="D21" s="355"/>
      <c r="E21" s="356"/>
      <c r="F21" s="1"/>
      <c r="G21" s="354"/>
      <c r="H21" s="355"/>
      <c r="I21" s="356"/>
      <c r="J21" s="1"/>
      <c r="K21" s="354"/>
      <c r="L21" s="355"/>
      <c r="M21" s="356"/>
      <c r="N21" s="1"/>
      <c r="O21" s="1"/>
      <c r="P21" s="2"/>
    </row>
    <row r="22" spans="1:16" x14ac:dyDescent="0.35">
      <c r="A22" s="2"/>
      <c r="B22" s="1"/>
      <c r="C22" s="1"/>
      <c r="D22" s="1"/>
      <c r="E22" s="1"/>
      <c r="F22" s="1"/>
      <c r="G22" s="1"/>
      <c r="H22" s="1"/>
      <c r="I22" s="1"/>
      <c r="J22" s="1"/>
      <c r="K22" s="1"/>
      <c r="L22" s="1"/>
      <c r="M22" s="1"/>
      <c r="N22" s="1"/>
      <c r="O22" s="1"/>
      <c r="P22" s="2"/>
    </row>
    <row r="23" spans="1:16" x14ac:dyDescent="0.35">
      <c r="A23" s="2"/>
      <c r="B23" s="1"/>
      <c r="C23" s="1"/>
      <c r="D23" s="1"/>
      <c r="E23" s="1"/>
      <c r="F23" s="1"/>
      <c r="G23" s="1"/>
      <c r="H23" s="1"/>
      <c r="I23" s="1"/>
      <c r="J23" s="1"/>
      <c r="K23" s="1"/>
      <c r="L23" s="1"/>
      <c r="M23" s="1"/>
      <c r="N23" s="1"/>
      <c r="O23" s="1"/>
      <c r="P23" s="2"/>
    </row>
    <row r="24" spans="1:16" x14ac:dyDescent="0.35">
      <c r="A24" s="2"/>
      <c r="B24" s="1"/>
      <c r="C24" s="1"/>
      <c r="D24" s="1"/>
      <c r="E24" s="1"/>
      <c r="F24" s="1"/>
      <c r="G24" s="1"/>
      <c r="H24" s="1"/>
      <c r="I24" s="1"/>
      <c r="J24" s="1"/>
      <c r="K24" s="1"/>
      <c r="L24" s="1"/>
      <c r="M24" s="1"/>
      <c r="N24" s="1"/>
      <c r="O24" s="1"/>
      <c r="P24" s="2"/>
    </row>
    <row r="25" spans="1:16" x14ac:dyDescent="0.35">
      <c r="A25" s="2"/>
      <c r="B25" s="1"/>
      <c r="C25" s="1"/>
      <c r="D25" s="1"/>
      <c r="E25" s="1"/>
      <c r="F25" s="1"/>
      <c r="G25" s="1"/>
      <c r="H25" s="1"/>
      <c r="I25" s="1"/>
      <c r="J25" s="1"/>
      <c r="K25" s="1"/>
      <c r="L25" s="1"/>
      <c r="M25" s="1"/>
      <c r="N25" s="1"/>
      <c r="O25" s="1"/>
      <c r="P25" s="2"/>
    </row>
    <row r="26" spans="1:16" x14ac:dyDescent="0.3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election activeCell="E17" sqref="E17"/>
    </sheetView>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9.7265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70" width="9.1796875" style="36" hidden="1" customWidth="1"/>
    <col min="171"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"&amp;INTRAKURIKULER!D9</f>
        <v>MATA PELAJARAN : Pendidikan Agama dan Budi Pekerti</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1'!D8</f>
        <v>1</v>
      </c>
      <c r="F15" s="357"/>
      <c r="G15" s="357">
        <f>'TP 1'!D9</f>
        <v>2</v>
      </c>
      <c r="H15" s="357"/>
      <c r="I15" s="357">
        <f>'TP 1'!D10</f>
        <v>3</v>
      </c>
      <c r="J15" s="357"/>
      <c r="K15" s="357">
        <f>'TP 1'!D11</f>
        <v>4</v>
      </c>
      <c r="L15" s="357"/>
      <c r="M15" s="357">
        <f>'TP 1'!D12</f>
        <v>5</v>
      </c>
      <c r="N15" s="357"/>
      <c r="O15" s="357">
        <f>'TP 1'!D13</f>
        <v>6</v>
      </c>
      <c r="P15" s="357"/>
      <c r="Q15" s="357">
        <f>'TP 1'!D14</f>
        <v>7</v>
      </c>
      <c r="R15" s="357"/>
      <c r="S15" s="357">
        <f>'TP 1'!D15</f>
        <v>8</v>
      </c>
      <c r="T15" s="357"/>
      <c r="U15" s="357">
        <f>'TP 1'!D16</f>
        <v>9</v>
      </c>
      <c r="V15" s="357"/>
      <c r="W15" s="357">
        <f>'TP 1'!D17</f>
        <v>10</v>
      </c>
      <c r="X15" s="357"/>
      <c r="Y15" s="357">
        <f>'TP 1'!D18</f>
        <v>11</v>
      </c>
      <c r="Z15" s="357"/>
      <c r="AA15" s="357">
        <f>'TP 1'!D19</f>
        <v>12</v>
      </c>
      <c r="AB15" s="357"/>
      <c r="AC15" s="357">
        <f>'TP 1'!D20</f>
        <v>13</v>
      </c>
      <c r="AD15" s="357"/>
      <c r="AE15" s="357">
        <f>'TP 1'!D21</f>
        <v>14</v>
      </c>
      <c r="AF15" s="357"/>
      <c r="AG15" s="357">
        <f>'TP 1'!D22</f>
        <v>15</v>
      </c>
      <c r="AH15" s="357"/>
      <c r="AI15" s="357">
        <f>'TP 1'!D23</f>
        <v>16</v>
      </c>
      <c r="AJ15" s="357"/>
      <c r="AK15" s="357">
        <f>'TP 1'!D24</f>
        <v>17</v>
      </c>
      <c r="AL15" s="357"/>
      <c r="AM15" s="357">
        <f>'TP 1'!D25</f>
        <v>18</v>
      </c>
      <c r="AN15" s="357"/>
      <c r="AO15" s="357">
        <f>'TP 1'!D26</f>
        <v>19</v>
      </c>
      <c r="AP15" s="357"/>
      <c r="AQ15" s="357">
        <f>'TP 1'!D27</f>
        <v>20</v>
      </c>
      <c r="AR15" s="357"/>
      <c r="AS15" s="357">
        <f>'TP 1'!D28</f>
        <v>21</v>
      </c>
      <c r="AT15" s="357"/>
      <c r="AU15" s="357">
        <f>'TP 1'!D29</f>
        <v>22</v>
      </c>
      <c r="AV15" s="357"/>
      <c r="AW15" s="357">
        <f>'TP 1'!D30</f>
        <v>23</v>
      </c>
      <c r="AX15" s="357"/>
      <c r="AY15" s="357">
        <f>'TP 1'!D31</f>
        <v>24</v>
      </c>
      <c r="AZ15" s="357"/>
      <c r="BA15" s="357">
        <f>'TP 1'!D32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Prasetya menunjukkan pemahaman dalam </v>
      </c>
      <c r="FH19" s="44"/>
      <c r="FI19" s="44"/>
      <c r="FJ19" s="44" t="str">
        <f t="shared" si="10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Arya Fa'Adil menunjukkan pemahaman dalam </v>
      </c>
      <c r="FH20" s="44"/>
      <c r="FI20" s="44"/>
      <c r="FJ20" s="44" t="str">
        <f t="shared" si="10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Dara Catlin Aurellia menunjukkan pemahaman dalam </v>
      </c>
      <c r="FH21" s="44"/>
      <c r="FI21" s="44"/>
      <c r="FJ21" s="44" t="str">
        <f t="shared" si="10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Erfiq Rafsanjani menunjukkan pemahaman dalam </v>
      </c>
      <c r="FH22" s="44"/>
      <c r="FI22" s="44"/>
      <c r="FJ22" s="44" t="str">
        <f t="shared" si="10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Rizky Alfararizy Pratama menunjukkan pemahaman dalam </v>
      </c>
      <c r="FH23" s="44"/>
      <c r="FI23" s="44"/>
      <c r="FJ23" s="44" t="str">
        <f t="shared" si="10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Silvi Putri Aulia menunjukkan pemahaman dalam </v>
      </c>
      <c r="FH24" s="44"/>
      <c r="FI24" s="44"/>
      <c r="FJ24" s="44" t="str">
        <f t="shared" si="10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Wulan Diana Ramadani menunjukkan pemahaman dalam </v>
      </c>
      <c r="FH25" s="44"/>
      <c r="FI25" s="44"/>
      <c r="FJ25" s="44" t="str">
        <f t="shared" si="10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0 menunjukkan pemahaman dalam </v>
      </c>
      <c r="FH26" s="44"/>
      <c r="FI26" s="44"/>
      <c r="FJ26" s="44" t="str">
        <f t="shared" si="10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0 menunjukkan pemahaman dalam </v>
      </c>
      <c r="FH27" s="44"/>
      <c r="FI27" s="44"/>
      <c r="FJ27" s="44" t="str">
        <f t="shared" si="10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0 menunjukkan pemahaman dalam </v>
      </c>
      <c r="FH28" s="44"/>
      <c r="FI28" s="44"/>
      <c r="FJ28" s="44" t="str">
        <f t="shared" si="10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0 menunjukkan pemahaman dalam </v>
      </c>
      <c r="FH29" s="44"/>
      <c r="FI29" s="44"/>
      <c r="FJ29" s="44" t="str">
        <f t="shared" si="10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0 menunjukkan pemahaman dalam </v>
      </c>
      <c r="FH30" s="44"/>
      <c r="FI30" s="44"/>
      <c r="FJ30" s="44" t="str">
        <f t="shared" si="10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"&amp;INTRAKURIKULER!D10</f>
        <v>MATA PELAJARAN : Pendidikan Pancasila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2'!D8</f>
        <v>1</v>
      </c>
      <c r="F15" s="357"/>
      <c r="G15" s="357">
        <f>'TP 2'!D9</f>
        <v>2</v>
      </c>
      <c r="H15" s="357"/>
      <c r="I15" s="357">
        <f>'TP 2'!D10</f>
        <v>3</v>
      </c>
      <c r="J15" s="357"/>
      <c r="K15" s="357">
        <f>'TP 2'!D11</f>
        <v>4</v>
      </c>
      <c r="L15" s="357"/>
      <c r="M15" s="357">
        <f>'TP 2'!D12</f>
        <v>5</v>
      </c>
      <c r="N15" s="357"/>
      <c r="O15" s="357">
        <f>'TP 2'!D13</f>
        <v>6</v>
      </c>
      <c r="P15" s="357"/>
      <c r="Q15" s="357">
        <f>'TP 2'!D14</f>
        <v>7</v>
      </c>
      <c r="R15" s="357"/>
      <c r="S15" s="357">
        <f>'TP 2'!D15</f>
        <v>8</v>
      </c>
      <c r="T15" s="357"/>
      <c r="U15" s="357">
        <f>'TP 2'!D16</f>
        <v>9</v>
      </c>
      <c r="V15" s="357"/>
      <c r="W15" s="357">
        <f>'TP 2'!D17</f>
        <v>10</v>
      </c>
      <c r="X15" s="357"/>
      <c r="Y15" s="357">
        <f>'TP 2'!D18</f>
        <v>11</v>
      </c>
      <c r="Z15" s="357"/>
      <c r="AA15" s="357">
        <f>'TP 2'!D19</f>
        <v>12</v>
      </c>
      <c r="AB15" s="357"/>
      <c r="AC15" s="357">
        <f>'TP 2'!D20</f>
        <v>13</v>
      </c>
      <c r="AD15" s="357"/>
      <c r="AE15" s="357">
        <f>'TP 2'!D21</f>
        <v>14</v>
      </c>
      <c r="AF15" s="357"/>
      <c r="AG15" s="357">
        <f>'TP 2'!D22</f>
        <v>15</v>
      </c>
      <c r="AH15" s="357"/>
      <c r="AI15" s="357">
        <f>'TP 2'!D23</f>
        <v>16</v>
      </c>
      <c r="AJ15" s="357"/>
      <c r="AK15" s="357">
        <f>'TP 2'!D24</f>
        <v>17</v>
      </c>
      <c r="AL15" s="357"/>
      <c r="AM15" s="357">
        <f>'TP 2'!D25</f>
        <v>18</v>
      </c>
      <c r="AN15" s="357"/>
      <c r="AO15" s="357">
        <f>'TP 2'!D26</f>
        <v>19</v>
      </c>
      <c r="AP15" s="357"/>
      <c r="AQ15" s="357">
        <f>'TP 2'!D27</f>
        <v>20</v>
      </c>
      <c r="AR15" s="357"/>
      <c r="AS15" s="357">
        <f>'TP 2'!D28</f>
        <v>21</v>
      </c>
      <c r="AT15" s="357"/>
      <c r="AU15" s="357">
        <f>'TP 2'!D29</f>
        <v>22</v>
      </c>
      <c r="AV15" s="357"/>
      <c r="AW15" s="357">
        <f>'TP 2'!D30</f>
        <v>23</v>
      </c>
      <c r="AX15" s="357"/>
      <c r="AY15" s="357">
        <f>'TP 2'!D31</f>
        <v>24</v>
      </c>
      <c r="AZ15" s="357"/>
      <c r="BA15" s="357">
        <f>'TP 2'!D32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Prasetya menunjukkan pemahaman dalam </v>
      </c>
      <c r="FH19" s="44"/>
      <c r="FI19" s="44"/>
      <c r="FJ19" s="44" t="str">
        <f t="shared" si="58"/>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Arya Fa'Adil menunjukkan pemahaman dalam </v>
      </c>
      <c r="FH20" s="44"/>
      <c r="FI20" s="44"/>
      <c r="FJ20" s="44" t="str">
        <f t="shared" si="58"/>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Dara Catlin Aurellia menunjukkan pemahaman dalam </v>
      </c>
      <c r="FH21" s="44"/>
      <c r="FI21" s="44"/>
      <c r="FJ21" s="44" t="str">
        <f t="shared" si="58"/>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Erfiq Rafsanjani menunjukkan pemahaman dalam </v>
      </c>
      <c r="FH22" s="44"/>
      <c r="FI22" s="44"/>
      <c r="FJ22" s="44" t="str">
        <f t="shared" si="58"/>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Rizky Alfararizy Pratama menunjukkan pemahaman dalam </v>
      </c>
      <c r="FH23" s="44"/>
      <c r="FI23" s="44"/>
      <c r="FJ23" s="44" t="str">
        <f t="shared" si="58"/>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Silvi Putri Aulia menunjukkan pemahaman dalam </v>
      </c>
      <c r="FH24" s="44"/>
      <c r="FI24" s="44"/>
      <c r="FJ24" s="44" t="str">
        <f t="shared" si="58"/>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Wulan Diana Ramadani menunjukkan pemahaman dalam </v>
      </c>
      <c r="FH25" s="44"/>
      <c r="FI25" s="44"/>
      <c r="FJ25" s="44" t="str">
        <f t="shared" si="58"/>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0 menunjukkan pemahaman dalam </v>
      </c>
      <c r="FH26" s="44"/>
      <c r="FI26" s="44"/>
      <c r="FJ26" s="44" t="str">
        <f t="shared" si="58"/>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0 menunjukkan pemahaman dalam </v>
      </c>
      <c r="FH27" s="44"/>
      <c r="FI27" s="44"/>
      <c r="FJ27" s="44" t="str">
        <f t="shared" si="58"/>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0 menunjukkan pemahaman dalam </v>
      </c>
      <c r="FH28" s="44"/>
      <c r="FI28" s="44"/>
      <c r="FJ28" s="44" t="str">
        <f t="shared" si="58"/>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0 menunjukkan pemahaman dalam </v>
      </c>
      <c r="FH29" s="44"/>
      <c r="FI29" s="44"/>
      <c r="FJ29" s="44" t="str">
        <f t="shared" si="58"/>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0 menunjukkan pemahaman dalam </v>
      </c>
      <c r="FH30" s="44"/>
      <c r="FI30" s="44"/>
      <c r="FJ30" s="44" t="str">
        <f t="shared" si="58"/>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"&amp;INTRAKURIKULER!D11</f>
        <v>MATA PELAJARAN : Bahasa Indonesia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3'!D8</f>
        <v>1</v>
      </c>
      <c r="F15" s="357"/>
      <c r="G15" s="357">
        <f>'TP 3'!D9</f>
        <v>2</v>
      </c>
      <c r="H15" s="357"/>
      <c r="I15" s="357">
        <f>'TP 3'!D10</f>
        <v>3</v>
      </c>
      <c r="J15" s="357"/>
      <c r="K15" s="357">
        <f>'TP 3'!D11</f>
        <v>4</v>
      </c>
      <c r="L15" s="357"/>
      <c r="M15" s="357">
        <f>'TP 3'!D12</f>
        <v>5</v>
      </c>
      <c r="N15" s="357"/>
      <c r="O15" s="357">
        <f>'TP 3'!D13</f>
        <v>6</v>
      </c>
      <c r="P15" s="357"/>
      <c r="Q15" s="357">
        <f>'TP 3'!D14</f>
        <v>7</v>
      </c>
      <c r="R15" s="357"/>
      <c r="S15" s="357">
        <f>'TP 3'!D15</f>
        <v>8</v>
      </c>
      <c r="T15" s="357"/>
      <c r="U15" s="357">
        <f>'TP 3'!D16</f>
        <v>9</v>
      </c>
      <c r="V15" s="357"/>
      <c r="W15" s="357">
        <f>'TP 3'!D17</f>
        <v>10</v>
      </c>
      <c r="X15" s="357"/>
      <c r="Y15" s="357">
        <f>'TP 3'!D18</f>
        <v>11</v>
      </c>
      <c r="Z15" s="357"/>
      <c r="AA15" s="357">
        <f>'TP 3'!D19</f>
        <v>12</v>
      </c>
      <c r="AB15" s="357"/>
      <c r="AC15" s="357">
        <f>'TP 3'!D20</f>
        <v>13</v>
      </c>
      <c r="AD15" s="357"/>
      <c r="AE15" s="357">
        <f>'TP 3'!D21</f>
        <v>14</v>
      </c>
      <c r="AF15" s="357"/>
      <c r="AG15" s="357">
        <f>'TP 3'!D22</f>
        <v>15</v>
      </c>
      <c r="AH15" s="357"/>
      <c r="AI15" s="357">
        <f>'TP 3'!D23</f>
        <v>16</v>
      </c>
      <c r="AJ15" s="357"/>
      <c r="AK15" s="357">
        <f>'TP 3'!D24</f>
        <v>17</v>
      </c>
      <c r="AL15" s="357"/>
      <c r="AM15" s="357">
        <f>'TP 3'!D25</f>
        <v>18</v>
      </c>
      <c r="AN15" s="357"/>
      <c r="AO15" s="357">
        <f>'TP 3'!D26</f>
        <v>19</v>
      </c>
      <c r="AP15" s="357"/>
      <c r="AQ15" s="357">
        <f>'TP 3'!D27</f>
        <v>20</v>
      </c>
      <c r="AR15" s="357"/>
      <c r="AS15" s="357">
        <f>'TP 3'!D28</f>
        <v>21</v>
      </c>
      <c r="AT15" s="357"/>
      <c r="AU15" s="357">
        <f>'TP 3'!D29</f>
        <v>22</v>
      </c>
      <c r="AV15" s="357"/>
      <c r="AW15" s="357">
        <f>'TP 3'!D30</f>
        <v>23</v>
      </c>
      <c r="AX15" s="357"/>
      <c r="AY15" s="357">
        <f>'TP 3'!D31</f>
        <v>24</v>
      </c>
      <c r="AZ15" s="357"/>
      <c r="BA15" s="357">
        <f>'TP 3'!D32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zoomScale="80" zoomScaleNormal="80" workbookViewId="0">
      <selection activeCell="I19" sqref="I19"/>
    </sheetView>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7265625" style="36" customWidth="1"/>
    <col min="25" max="54" width="4" style="36" hidden="1" customWidth="1"/>
    <col min="55" max="56" width="27.7265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"&amp;INTRAKURIKULER!D12</f>
        <v>MATA PELAJARAN : Pendidikan Jasmani Olahraga dan Kesehatan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t="str">
        <f>'TP 4'!D8</f>
        <v>Menunjukkan sikap sportif, kerja sama, dan tanggung jawab dalam setiap aktivitas olahraga, permainan, dan kebugaran jasmani baik secara individu maupun kelompok.</v>
      </c>
      <c r="F15" s="357"/>
      <c r="G15" s="357" t="str">
        <f>'TP 4'!D9</f>
        <v>Menerapkan keterampilan gerak dasar dan teknik olahraga seperti atletik, permainan bola besar dan kecil, bela diri, dan aktivitas air secara benar dan aman sesuai dengan potensi diri.</v>
      </c>
      <c r="H15" s="357"/>
      <c r="I15" s="357">
        <f>'TP 4'!D10</f>
        <v>3</v>
      </c>
      <c r="J15" s="357"/>
      <c r="K15" s="357">
        <f>'TP 4'!D11</f>
        <v>4</v>
      </c>
      <c r="L15" s="357"/>
      <c r="M15" s="357">
        <f>'TP 4'!D12</f>
        <v>5</v>
      </c>
      <c r="N15" s="357"/>
      <c r="O15" s="357">
        <f>'TP 4'!D13</f>
        <v>6</v>
      </c>
      <c r="P15" s="357"/>
      <c r="Q15" s="357">
        <f>'TP 4'!D14</f>
        <v>7</v>
      </c>
      <c r="R15" s="357"/>
      <c r="S15" s="357">
        <f>'TP 4'!D15</f>
        <v>8</v>
      </c>
      <c r="T15" s="357"/>
      <c r="U15" s="357">
        <f>'TP 4'!D16</f>
        <v>9</v>
      </c>
      <c r="V15" s="357"/>
      <c r="W15" s="357">
        <f>'TP 4'!D17</f>
        <v>10</v>
      </c>
      <c r="X15" s="357"/>
      <c r="Y15" s="357">
        <f>'TP 4'!D18</f>
        <v>11</v>
      </c>
      <c r="Z15" s="357"/>
      <c r="AA15" s="357">
        <f>'TP 4'!D19</f>
        <v>12</v>
      </c>
      <c r="AB15" s="357"/>
      <c r="AC15" s="357">
        <f>'TP 4'!D20</f>
        <v>13</v>
      </c>
      <c r="AD15" s="357"/>
      <c r="AE15" s="357">
        <f>'TP 4'!D21</f>
        <v>14</v>
      </c>
      <c r="AF15" s="357"/>
      <c r="AG15" s="357">
        <f>'TP 4'!D22</f>
        <v>15</v>
      </c>
      <c r="AH15" s="357"/>
      <c r="AI15" s="357">
        <f>'TP 4'!D23</f>
        <v>16</v>
      </c>
      <c r="AJ15" s="357"/>
      <c r="AK15" s="357">
        <f>'TP 4'!D24</f>
        <v>17</v>
      </c>
      <c r="AL15" s="357"/>
      <c r="AM15" s="357">
        <f>'TP 4'!D25</f>
        <v>18</v>
      </c>
      <c r="AN15" s="357"/>
      <c r="AO15" s="357">
        <f>'TP 4'!D26</f>
        <v>19</v>
      </c>
      <c r="AP15" s="357"/>
      <c r="AQ15" s="357">
        <f>'TP 4'!D27</f>
        <v>20</v>
      </c>
      <c r="AR15" s="357"/>
      <c r="AS15" s="357">
        <f>'TP 4'!D28</f>
        <v>21</v>
      </c>
      <c r="AT15" s="357"/>
      <c r="AU15" s="357">
        <f>'TP 4'!D29</f>
        <v>22</v>
      </c>
      <c r="AV15" s="357"/>
      <c r="AW15" s="357">
        <f>'TP 4'!D30</f>
        <v>23</v>
      </c>
      <c r="AX15" s="357"/>
      <c r="AY15" s="357">
        <f>'TP 4'!D31</f>
        <v>24</v>
      </c>
      <c r="AZ15" s="357"/>
      <c r="BA15" s="357">
        <f>'TP 4'!D32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Menunjukkan sikap sportif, kerja sama, dan tanggung jawab dalam setiap aktivitas olahraga, permainan, dan kebugaran jasmani baik secara individu maupun kelompok.</v>
      </c>
      <c r="DH15" s="44" t="str">
        <f>G15</f>
        <v>Menerapkan keterampilan gerak dasar dan teknik olahraga seperti atletik, permainan bola besar dan kecil, bela diri, dan aktivitas air secara benar dan aman sesuai dengan potensi diri.</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Menunjukkan sikap sportif, kerja sama, dan tanggung jawab dalam setiap aktivitas olahraga, permainan, dan kebugaran jasmani baik secara individu maupun kelompok.</v>
      </c>
      <c r="EH15" s="44" t="str">
        <f t="shared" ref="EH15:FE15" si="0">DH15</f>
        <v>Menerapkan keterampilan gerak dasar dan teknik olahraga seperti atletik, permainan bola besar dan kecil, bela diri, dan aktivitas air secara benar dan aman sesuai dengan potensi diri.</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Afgan Satria Pratama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BD17" s="152" t="str">
        <f>FJ17</f>
        <v xml:space="preserve">Afgan Satria Pratama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Menunjukkan sikap sportif, kerja sama, dan tanggung jawab dalam setiap aktivitas olahraga, permainan, dan kebugaran jasmani baik secara individu maupun kelompok., </v>
      </c>
      <c r="DH17" s="44" t="str">
        <f t="shared" ref="DH17:DW27" si="1">IF(AND(BH17=1,CH17=1),DH$15&amp;", ","")</f>
        <v xml:space="preserve">Menerapkan keterampilan gerak dasar dan teknik olahraga seperti atletik, permainan bola besar dan kecil, bela diri, dan aktivitas air secara benar dan aman sesuai dengan potensi diri.,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v>0</v>
      </c>
      <c r="F18" s="43">
        <v>0</v>
      </c>
      <c r="G18" s="41">
        <v>0</v>
      </c>
      <c r="H18" s="43">
        <v>0</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Alviano Ibrahim Movic. S menunjukkan pemahaman dalam </v>
      </c>
      <c r="BD18" s="152"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Prasetya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BD19" s="152" t="str">
        <f t="shared" si="6"/>
        <v xml:space="preserve">Ardian Prasetya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Menunjukkan sikap sportif, kerja sama, dan tanggung jawab dalam setiap aktivitas olahraga, permainan, dan kebugaran jasmani baik secara individu maupun kelompok., </v>
      </c>
      <c r="DH19" s="44" t="str">
        <f t="shared" si="1"/>
        <v xml:space="preserve">Menerapkan keterampilan gerak dasar dan teknik olahraga seperti atletik, permainan bola besar dan kecil, bela diri, dan aktivitas air secara benar dan aman sesuai dengan potensi diri.,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v>1</v>
      </c>
      <c r="F20" s="43">
        <v>1</v>
      </c>
      <c r="G20" s="41">
        <v>1</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Arya Fa'Adil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BD20" s="152" t="str">
        <f t="shared" si="6"/>
        <v xml:space="preserve">Arya Fa'Adil membutuhkan bimbingan dalam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Menunjukkan sikap sportif, kerja sama, dan tanggung jawab dalam setiap aktivitas olahraga, permainan, dan kebugaran jasmani baik secara individu maupun kelompok., </v>
      </c>
      <c r="DH20" s="44" t="str">
        <f t="shared" si="1"/>
        <v xml:space="preserve">Menerapkan keterampilan gerak dasar dan teknik olahraga seperti atletik, permainan bola besar dan kecil, bela diri, dan aktivitas air secara benar dan aman sesuai dengan potensi diri.,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v>1</v>
      </c>
      <c r="F21" s="43">
        <v>1</v>
      </c>
      <c r="G21" s="41">
        <v>1</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Dara Catlin Aurellia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BD21" s="152" t="str">
        <f t="shared" si="6"/>
        <v xml:space="preserve">Dara Catlin Aurellia membutuhkan bimbingan dalam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Menunjukkan sikap sportif, kerja sama, dan tanggung jawab dalam setiap aktivitas olahraga, permainan, dan kebugaran jasmani baik secara individu maupun kelompok., </v>
      </c>
      <c r="DH21" s="44" t="str">
        <f t="shared" si="1"/>
        <v xml:space="preserve">Menerapkan keterampilan gerak dasar dan teknik olahraga seperti atletik, permainan bola besar dan kecil, bela diri, dan aktivitas air secara benar dan aman sesuai dengan potensi diri.,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v>1</v>
      </c>
      <c r="F22" s="43">
        <v>1</v>
      </c>
      <c r="G22" s="41">
        <v>1</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Erfiq Rafsanjani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BD22" s="152" t="str">
        <f t="shared" si="6"/>
        <v xml:space="preserve">Erfiq Rafsanjani membutuhkan bimbingan dalam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Menunjukkan sikap sportif, kerja sama, dan tanggung jawab dalam setiap aktivitas olahraga, permainan, dan kebugaran jasmani baik secara individu maupun kelompok., </v>
      </c>
      <c r="DH22" s="44" t="str">
        <f t="shared" si="1"/>
        <v xml:space="preserve">Menerapkan keterampilan gerak dasar dan teknik olahraga seperti atletik, permainan bola besar dan kecil, bela diri, dan aktivitas air secara benar dan aman sesuai dengan potensi diri.,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Rizky Alfararizy Pratama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BD23" s="152" t="str">
        <f t="shared" si="6"/>
        <v xml:space="preserve">Rizky Alfararizy Pratama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Menunjukkan sikap sportif, kerja sama, dan tanggung jawab dalam setiap aktivitas olahraga, permainan, dan kebugaran jasmani baik secara individu maupun kelompok., </v>
      </c>
      <c r="DH23" s="44" t="str">
        <f t="shared" si="1"/>
        <v xml:space="preserve">Menerapkan keterampilan gerak dasar dan teknik olahraga seperti atletik, permainan bola besar dan kecil, bela diri, dan aktivitas air secara benar dan aman sesuai dengan potensi diri.,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Silvi Putri Aulia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BD24" s="152" t="str">
        <f t="shared" si="6"/>
        <v xml:space="preserve">Silvi Putri Aulia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Menunjukkan sikap sportif, kerja sama, dan tanggung jawab dalam setiap aktivitas olahraga, permainan, dan kebugaran jasmani baik secara individu maupun kelompok., </v>
      </c>
      <c r="DH24" s="44" t="str">
        <f t="shared" si="1"/>
        <v xml:space="preserve">Menerapkan keterampilan gerak dasar dan teknik olahraga seperti atletik, permainan bola besar dan kecil, bela diri, dan aktivitas air secara benar dan aman sesuai dengan potensi diri.,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Wulan Diana Ramadani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BD25" s="152" t="str">
        <f t="shared" si="6"/>
        <v xml:space="preserve">Wulan Diana Ramadani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Menunjukkan sikap sportif, kerja sama, dan tanggung jawab dalam setiap aktivitas olahraga, permainan, dan kebugaran jasmani baik secara individu maupun kelompok., </v>
      </c>
      <c r="DH25" s="44" t="str">
        <f t="shared" si="1"/>
        <v xml:space="preserve">Menerapkan keterampilan gerak dasar dan teknik olahraga seperti atletik, permainan bola besar dan kecil, bela diri, dan aktivitas air secara benar dan aman sesuai dengan potensi diri.,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0 menunjukkan pemahaman dalam </v>
      </c>
      <c r="BD26" s="152"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0 menunjukkan pemahaman dalam </v>
      </c>
      <c r="BD27" s="152"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0 menunjukkan pemahaman dalam </v>
      </c>
      <c r="BD28" s="152"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0 menunjukkan pemahaman dalam </v>
      </c>
      <c r="BD29" s="152"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0 menunjukkan pemahaman dalam </v>
      </c>
      <c r="BD30" s="152"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1796875" style="36" customWidth="1"/>
    <col min="25" max="54" width="4" style="36" hidden="1" customWidth="1"/>
    <col min="55" max="56" width="28.4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9" width="9.1796875" style="36" hidden="1" customWidth="1"/>
    <col min="170"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"&amp;INTRAKURIKULER!D13</f>
        <v>MATA PELAJARAN : Sejarah</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5'!D8</f>
        <v>1</v>
      </c>
      <c r="F15" s="357"/>
      <c r="G15" s="357">
        <f>'TP 5'!D9</f>
        <v>2</v>
      </c>
      <c r="H15" s="357"/>
      <c r="I15" s="357">
        <f>'TP 5'!D10</f>
        <v>3</v>
      </c>
      <c r="J15" s="357"/>
      <c r="K15" s="357">
        <f>'TP 5'!D11</f>
        <v>4</v>
      </c>
      <c r="L15" s="357"/>
      <c r="M15" s="357">
        <f>'TP 5'!D12</f>
        <v>5</v>
      </c>
      <c r="N15" s="357"/>
      <c r="O15" s="357">
        <f>'TP 5'!D13</f>
        <v>6</v>
      </c>
      <c r="P15" s="357"/>
      <c r="Q15" s="357">
        <f>'TP 5'!D14</f>
        <v>7</v>
      </c>
      <c r="R15" s="357"/>
      <c r="S15" s="357">
        <f>'TP 5'!D15</f>
        <v>8</v>
      </c>
      <c r="T15" s="357"/>
      <c r="U15" s="357">
        <f>'TP 5'!D16</f>
        <v>9</v>
      </c>
      <c r="V15" s="357"/>
      <c r="W15" s="357">
        <f>'TP 5'!D17</f>
        <v>10</v>
      </c>
      <c r="X15" s="357"/>
      <c r="Y15" s="357">
        <f>'TP 5'!D18</f>
        <v>11</v>
      </c>
      <c r="Z15" s="357"/>
      <c r="AA15" s="357">
        <f>'TP 5'!D19</f>
        <v>12</v>
      </c>
      <c r="AB15" s="357"/>
      <c r="AC15" s="357">
        <f>'TP 5'!D20</f>
        <v>13</v>
      </c>
      <c r="AD15" s="357"/>
      <c r="AE15" s="357">
        <f>'TP 5'!D21</f>
        <v>14</v>
      </c>
      <c r="AF15" s="357"/>
      <c r="AG15" s="357">
        <f>'TP 5'!D22</f>
        <v>15</v>
      </c>
      <c r="AH15" s="357"/>
      <c r="AI15" s="357">
        <f>'TP 5'!D23</f>
        <v>16</v>
      </c>
      <c r="AJ15" s="357"/>
      <c r="AK15" s="357">
        <f>'TP 5'!D24</f>
        <v>17</v>
      </c>
      <c r="AL15" s="357"/>
      <c r="AM15" s="357">
        <f>'TP 5'!D25</f>
        <v>18</v>
      </c>
      <c r="AN15" s="357"/>
      <c r="AO15" s="357">
        <f>'TP 5'!D26</f>
        <v>19</v>
      </c>
      <c r="AP15" s="357"/>
      <c r="AQ15" s="357">
        <f>'TP 5'!D27</f>
        <v>20</v>
      </c>
      <c r="AR15" s="357"/>
      <c r="AS15" s="357">
        <f>'TP 5'!D28</f>
        <v>21</v>
      </c>
      <c r="AT15" s="357"/>
      <c r="AU15" s="357">
        <f>'TP 5'!D29</f>
        <v>22</v>
      </c>
      <c r="AV15" s="357"/>
      <c r="AW15" s="357">
        <f>'TP 5'!D30</f>
        <v>23</v>
      </c>
      <c r="AX15" s="357"/>
      <c r="AY15" s="357">
        <f>'TP 5'!D31</f>
        <v>24</v>
      </c>
      <c r="AZ15" s="357"/>
      <c r="BA15" s="357">
        <f>'TP 5'!D32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6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8.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"&amp;INTRAKURIKULER!D14</f>
        <v>MATA PELAJARAN : Seni Budaya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6'!D8</f>
        <v>1</v>
      </c>
      <c r="F15" s="357"/>
      <c r="G15" s="357">
        <f>'TP 6'!D9</f>
        <v>2</v>
      </c>
      <c r="H15" s="357"/>
      <c r="I15" s="357">
        <f>'TP 6'!D10</f>
        <v>3</v>
      </c>
      <c r="J15" s="357"/>
      <c r="K15" s="357">
        <f>'TP 6'!D11</f>
        <v>4</v>
      </c>
      <c r="L15" s="357"/>
      <c r="M15" s="357">
        <f>'TP 6'!D12</f>
        <v>5</v>
      </c>
      <c r="N15" s="357"/>
      <c r="O15" s="357">
        <f>'TP 6'!D13</f>
        <v>6</v>
      </c>
      <c r="P15" s="357"/>
      <c r="Q15" s="357">
        <f>'TP 6'!D14</f>
        <v>7</v>
      </c>
      <c r="R15" s="357"/>
      <c r="S15" s="357">
        <f>'TP 6'!D15</f>
        <v>8</v>
      </c>
      <c r="T15" s="357"/>
      <c r="U15" s="357">
        <f>'TP 6'!D16</f>
        <v>9</v>
      </c>
      <c r="V15" s="357"/>
      <c r="W15" s="357">
        <f>'TP 6'!D17</f>
        <v>10</v>
      </c>
      <c r="X15" s="357"/>
      <c r="Y15" s="357">
        <f>'TP 6'!D18</f>
        <v>11</v>
      </c>
      <c r="Z15" s="357"/>
      <c r="AA15" s="357">
        <f>'TP 6'!D19</f>
        <v>12</v>
      </c>
      <c r="AB15" s="357"/>
      <c r="AC15" s="357">
        <f>'TP 6'!D20</f>
        <v>13</v>
      </c>
      <c r="AD15" s="357"/>
      <c r="AE15" s="357">
        <f>'TP 6'!D21</f>
        <v>14</v>
      </c>
      <c r="AF15" s="357"/>
      <c r="AG15" s="357">
        <f>'TP 6'!D22</f>
        <v>15</v>
      </c>
      <c r="AH15" s="357"/>
      <c r="AI15" s="357">
        <f>'TP 6'!D23</f>
        <v>16</v>
      </c>
      <c r="AJ15" s="357"/>
      <c r="AK15" s="357">
        <f>'TP 6'!D24</f>
        <v>17</v>
      </c>
      <c r="AL15" s="357"/>
      <c r="AM15" s="357">
        <f>'TP 6'!D25</f>
        <v>18</v>
      </c>
      <c r="AN15" s="357"/>
      <c r="AO15" s="357">
        <f>'TP 6'!D26</f>
        <v>19</v>
      </c>
      <c r="AP15" s="357"/>
      <c r="AQ15" s="357">
        <f>'TP 6'!D27</f>
        <v>20</v>
      </c>
      <c r="AR15" s="357"/>
      <c r="AS15" s="357">
        <f>'TP 6'!D28</f>
        <v>21</v>
      </c>
      <c r="AT15" s="357"/>
      <c r="AU15" s="357">
        <f>'TP 6'!D29</f>
        <v>22</v>
      </c>
      <c r="AV15" s="357"/>
      <c r="AW15" s="357">
        <f>'TP 6'!D30</f>
        <v>23</v>
      </c>
      <c r="AX15" s="357"/>
      <c r="AY15" s="357">
        <f>'TP 6'!D31</f>
        <v>24</v>
      </c>
      <c r="AZ15" s="357"/>
      <c r="BA15" s="357">
        <f>'TP 6'!D32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7265625" style="36" customWidth="1"/>
    <col min="25" max="54" width="4" style="36" hidden="1" customWidth="1"/>
    <col min="55" max="56" width="28.269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"&amp;INTRAKURIKULER!D15</f>
        <v>MATA PELAJARAN : Muatan Lokal</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7'!D8</f>
        <v>1</v>
      </c>
      <c r="F15" s="357"/>
      <c r="G15" s="357">
        <f>'TP 7'!D9</f>
        <v>2</v>
      </c>
      <c r="H15" s="357"/>
      <c r="I15" s="357">
        <f>'TP 7'!D10</f>
        <v>3</v>
      </c>
      <c r="J15" s="357"/>
      <c r="K15" s="357">
        <f>'TP 7'!D11</f>
        <v>4</v>
      </c>
      <c r="L15" s="357"/>
      <c r="M15" s="357">
        <f>'TP 7'!D12</f>
        <v>5</v>
      </c>
      <c r="N15" s="357"/>
      <c r="O15" s="357">
        <f>'TP 7'!D13</f>
        <v>6</v>
      </c>
      <c r="P15" s="357"/>
      <c r="Q15" s="357">
        <f>'TP 7'!D14</f>
        <v>7</v>
      </c>
      <c r="R15" s="357"/>
      <c r="S15" s="357">
        <f>'TP 7'!D15</f>
        <v>8</v>
      </c>
      <c r="T15" s="357"/>
      <c r="U15" s="357">
        <f>'TP 7'!D16</f>
        <v>9</v>
      </c>
      <c r="V15" s="357"/>
      <c r="W15" s="357">
        <f>'TP 7'!D17</f>
        <v>10</v>
      </c>
      <c r="X15" s="357"/>
      <c r="Y15" s="357">
        <f>'TP 7'!D18</f>
        <v>11</v>
      </c>
      <c r="Z15" s="357"/>
      <c r="AA15" s="357">
        <f>'TP 7'!D19</f>
        <v>12</v>
      </c>
      <c r="AB15" s="357"/>
      <c r="AC15" s="357">
        <f>'TP 7'!D20</f>
        <v>13</v>
      </c>
      <c r="AD15" s="357"/>
      <c r="AE15" s="357">
        <f>'TP 7'!D21</f>
        <v>14</v>
      </c>
      <c r="AF15" s="357"/>
      <c r="AG15" s="357">
        <f>'TP 7'!D22</f>
        <v>15</v>
      </c>
      <c r="AH15" s="357"/>
      <c r="AI15" s="357">
        <f>'TP 7'!D23</f>
        <v>16</v>
      </c>
      <c r="AJ15" s="357"/>
      <c r="AK15" s="357">
        <f>'TP 7'!D24</f>
        <v>17</v>
      </c>
      <c r="AL15" s="357"/>
      <c r="AM15" s="357">
        <f>'TP 7'!D25</f>
        <v>18</v>
      </c>
      <c r="AN15" s="357"/>
      <c r="AO15" s="357">
        <f>'TP 7'!D26</f>
        <v>19</v>
      </c>
      <c r="AP15" s="357"/>
      <c r="AQ15" s="357">
        <f>'TP 7'!D27</f>
        <v>20</v>
      </c>
      <c r="AR15" s="357"/>
      <c r="AS15" s="357">
        <f>'TP 7'!D28</f>
        <v>21</v>
      </c>
      <c r="AT15" s="357"/>
      <c r="AU15" s="357">
        <f>'TP 7'!D29</f>
        <v>22</v>
      </c>
      <c r="AV15" s="357"/>
      <c r="AW15" s="357">
        <f>'TP 7'!D30</f>
        <v>23</v>
      </c>
      <c r="AX15" s="357"/>
      <c r="AY15" s="357">
        <f>'TP 7'!D31</f>
        <v>24</v>
      </c>
      <c r="AZ15" s="357"/>
      <c r="BA15" s="357">
        <f>'TP 7'!D32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8.4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"&amp;INTRAKURIKULER!D16</f>
        <v>MATA PELAJARAN : Matematika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8'!D8</f>
        <v>1</v>
      </c>
      <c r="F15" s="357"/>
      <c r="G15" s="357">
        <f>'TP 8'!D9</f>
        <v>2</v>
      </c>
      <c r="H15" s="357"/>
      <c r="I15" s="357">
        <f>'TP 8'!D10</f>
        <v>3</v>
      </c>
      <c r="J15" s="357"/>
      <c r="K15" s="357">
        <f>'TP 8'!D11</f>
        <v>4</v>
      </c>
      <c r="L15" s="357"/>
      <c r="M15" s="357">
        <f>'TP 8'!D12</f>
        <v>5</v>
      </c>
      <c r="N15" s="357"/>
      <c r="O15" s="357">
        <f>'TP 8'!D13</f>
        <v>6</v>
      </c>
      <c r="P15" s="357"/>
      <c r="Q15" s="357">
        <f>'TP 8'!D14</f>
        <v>7</v>
      </c>
      <c r="R15" s="357"/>
      <c r="S15" s="357">
        <f>'TP 8'!D15</f>
        <v>8</v>
      </c>
      <c r="T15" s="357"/>
      <c r="U15" s="357">
        <f>'TP 8'!D16</f>
        <v>9</v>
      </c>
      <c r="V15" s="357"/>
      <c r="W15" s="357">
        <f>'TP 8'!D17</f>
        <v>10</v>
      </c>
      <c r="X15" s="357"/>
      <c r="Y15" s="357">
        <f>'TP 8'!D18</f>
        <v>11</v>
      </c>
      <c r="Z15" s="357"/>
      <c r="AA15" s="357">
        <f>'TP 8'!D19</f>
        <v>12</v>
      </c>
      <c r="AB15" s="357"/>
      <c r="AC15" s="357">
        <f>'TP 8'!D20</f>
        <v>13</v>
      </c>
      <c r="AD15" s="357"/>
      <c r="AE15" s="357">
        <f>'TP 8'!D21</f>
        <v>14</v>
      </c>
      <c r="AF15" s="357"/>
      <c r="AG15" s="357">
        <f>'TP 8'!D22</f>
        <v>15</v>
      </c>
      <c r="AH15" s="357"/>
      <c r="AI15" s="357">
        <f>'TP 8'!D23</f>
        <v>16</v>
      </c>
      <c r="AJ15" s="357"/>
      <c r="AK15" s="357">
        <f>'TP 8'!D24</f>
        <v>17</v>
      </c>
      <c r="AL15" s="357"/>
      <c r="AM15" s="357">
        <f>'TP 8'!D25</f>
        <v>18</v>
      </c>
      <c r="AN15" s="357"/>
      <c r="AO15" s="357">
        <f>'TP 8'!D26</f>
        <v>19</v>
      </c>
      <c r="AP15" s="357"/>
      <c r="AQ15" s="357">
        <f>'TP 8'!D27</f>
        <v>20</v>
      </c>
      <c r="AR15" s="357"/>
      <c r="AS15" s="357">
        <f>'TP 8'!D28</f>
        <v>21</v>
      </c>
      <c r="AT15" s="357"/>
      <c r="AU15" s="357">
        <f>'TP 8'!D29</f>
        <v>22</v>
      </c>
      <c r="AV15" s="357"/>
      <c r="AW15" s="357">
        <f>'TP 8'!D30</f>
        <v>23</v>
      </c>
      <c r="AX15" s="357"/>
      <c r="AY15" s="357">
        <f>'TP 8'!D31</f>
        <v>24</v>
      </c>
      <c r="AZ15" s="357"/>
      <c r="BA15" s="357">
        <f>'TP 8'!D32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"&amp;INTRAKURIKULER!D17</f>
        <v>MATA PELAJARAN : Bahasa Inggris</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9'!D8</f>
        <v>1</v>
      </c>
      <c r="F15" s="357"/>
      <c r="G15" s="357">
        <f>'TP 9'!D9</f>
        <v>2</v>
      </c>
      <c r="H15" s="357"/>
      <c r="I15" s="357">
        <f>'TP 9'!D10</f>
        <v>3</v>
      </c>
      <c r="J15" s="357"/>
      <c r="K15" s="357">
        <f>'TP 9'!D11</f>
        <v>4</v>
      </c>
      <c r="L15" s="357"/>
      <c r="M15" s="357">
        <f>'TP 9'!D12</f>
        <v>5</v>
      </c>
      <c r="N15" s="357"/>
      <c r="O15" s="357">
        <f>'TP 9'!D13</f>
        <v>6</v>
      </c>
      <c r="P15" s="357"/>
      <c r="Q15" s="357">
        <f>'TP 9'!D14</f>
        <v>7</v>
      </c>
      <c r="R15" s="357"/>
      <c r="S15" s="357">
        <f>'TP 9'!D15</f>
        <v>8</v>
      </c>
      <c r="T15" s="357"/>
      <c r="U15" s="357">
        <f>'TP 9'!D16</f>
        <v>9</v>
      </c>
      <c r="V15" s="357"/>
      <c r="W15" s="357">
        <f>'TP 9'!D17</f>
        <v>10</v>
      </c>
      <c r="X15" s="357"/>
      <c r="Y15" s="357">
        <f>'TP 9'!D18</f>
        <v>11</v>
      </c>
      <c r="Z15" s="357"/>
      <c r="AA15" s="357">
        <f>'TP 9'!D19</f>
        <v>12</v>
      </c>
      <c r="AB15" s="357"/>
      <c r="AC15" s="357">
        <f>'TP 9'!D20</f>
        <v>13</v>
      </c>
      <c r="AD15" s="357"/>
      <c r="AE15" s="357">
        <f>'TP 9'!D21</f>
        <v>14</v>
      </c>
      <c r="AF15" s="357"/>
      <c r="AG15" s="357">
        <f>'TP 9'!D22</f>
        <v>15</v>
      </c>
      <c r="AH15" s="357"/>
      <c r="AI15" s="357">
        <f>'TP 9'!D23</f>
        <v>16</v>
      </c>
      <c r="AJ15" s="357"/>
      <c r="AK15" s="357">
        <f>'TP 9'!D24</f>
        <v>17</v>
      </c>
      <c r="AL15" s="357"/>
      <c r="AM15" s="357">
        <f>'TP 9'!D25</f>
        <v>18</v>
      </c>
      <c r="AN15" s="357"/>
      <c r="AO15" s="357">
        <f>'TP 9'!D26</f>
        <v>19</v>
      </c>
      <c r="AP15" s="357"/>
      <c r="AQ15" s="357">
        <f>'TP 9'!D27</f>
        <v>20</v>
      </c>
      <c r="AR15" s="357"/>
      <c r="AS15" s="357">
        <f>'TP 9'!D28</f>
        <v>21</v>
      </c>
      <c r="AT15" s="357"/>
      <c r="AU15" s="357">
        <f>'TP 9'!D29</f>
        <v>22</v>
      </c>
      <c r="AV15" s="357"/>
      <c r="AW15" s="357">
        <f>'TP 9'!D30</f>
        <v>23</v>
      </c>
      <c r="AX15" s="357"/>
      <c r="AY15" s="357">
        <f>'TP 9'!D31</f>
        <v>24</v>
      </c>
      <c r="AZ15" s="357"/>
      <c r="BA15" s="357">
        <f>'TP 9'!D32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453125" style="36" customWidth="1"/>
    <col min="25" max="54" width="4" style="36" hidden="1" customWidth="1"/>
    <col min="55" max="56" width="25.816406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"&amp;INTRAKURIKULER!D18</f>
        <v>MATA PELAJARAN : Informatika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10'!D8</f>
        <v>1</v>
      </c>
      <c r="F15" s="357"/>
      <c r="G15" s="357">
        <f>'TP 10'!D9</f>
        <v>2</v>
      </c>
      <c r="H15" s="357"/>
      <c r="I15" s="357">
        <f>'TP 10'!D10</f>
        <v>3</v>
      </c>
      <c r="J15" s="357"/>
      <c r="K15" s="357">
        <f>'TP 10'!D11</f>
        <v>4</v>
      </c>
      <c r="L15" s="357"/>
      <c r="M15" s="357">
        <f>'TP 10'!D12</f>
        <v>5</v>
      </c>
      <c r="N15" s="357"/>
      <c r="O15" s="357">
        <f>'TP 10'!D13</f>
        <v>6</v>
      </c>
      <c r="P15" s="357"/>
      <c r="Q15" s="357">
        <f>'TP 10'!D14</f>
        <v>7</v>
      </c>
      <c r="R15" s="357"/>
      <c r="S15" s="357">
        <f>'TP 10'!D15</f>
        <v>8</v>
      </c>
      <c r="T15" s="357"/>
      <c r="U15" s="357">
        <f>'TP 10'!D16</f>
        <v>9</v>
      </c>
      <c r="V15" s="357"/>
      <c r="W15" s="357">
        <f>'TP 10'!D17</f>
        <v>10</v>
      </c>
      <c r="X15" s="357"/>
      <c r="Y15" s="357">
        <f>'TP 10'!D18</f>
        <v>11</v>
      </c>
      <c r="Z15" s="357"/>
      <c r="AA15" s="357">
        <f>'TP 10'!D19</f>
        <v>12</v>
      </c>
      <c r="AB15" s="357"/>
      <c r="AC15" s="357">
        <f>'TP 10'!D20</f>
        <v>13</v>
      </c>
      <c r="AD15" s="357"/>
      <c r="AE15" s="357">
        <f>'TP 10'!D21</f>
        <v>14</v>
      </c>
      <c r="AF15" s="357"/>
      <c r="AG15" s="357">
        <f>'TP 10'!D22</f>
        <v>15</v>
      </c>
      <c r="AH15" s="357"/>
      <c r="AI15" s="357">
        <f>'TP 10'!D23</f>
        <v>16</v>
      </c>
      <c r="AJ15" s="357"/>
      <c r="AK15" s="357">
        <f>'TP 10'!D24</f>
        <v>17</v>
      </c>
      <c r="AL15" s="357"/>
      <c r="AM15" s="357">
        <f>'TP 10'!D25</f>
        <v>18</v>
      </c>
      <c r="AN15" s="357"/>
      <c r="AO15" s="357">
        <f>'TP 10'!D26</f>
        <v>19</v>
      </c>
      <c r="AP15" s="357"/>
      <c r="AQ15" s="357">
        <f>'TP 10'!D27</f>
        <v>20</v>
      </c>
      <c r="AR15" s="357"/>
      <c r="AS15" s="357">
        <f>'TP 10'!D28</f>
        <v>21</v>
      </c>
      <c r="AT15" s="357"/>
      <c r="AU15" s="357">
        <f>'TP 10'!D29</f>
        <v>22</v>
      </c>
      <c r="AV15" s="357"/>
      <c r="AW15" s="357">
        <f>'TP 10'!D30</f>
        <v>23</v>
      </c>
      <c r="AX15" s="357"/>
      <c r="AY15" s="357">
        <f>'TP 10'!D31</f>
        <v>24</v>
      </c>
      <c r="AZ15" s="357"/>
      <c r="BA15" s="357">
        <f>'TP 10'!D32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2695312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"&amp;INTRAKURIKULER!D19</f>
        <v>MATA PELAJARAN : Projek Ilmu Pengetahuan Alam dan Sosial</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11'!D8</f>
        <v>1</v>
      </c>
      <c r="F15" s="357"/>
      <c r="G15" s="357">
        <f>'TP 11'!D9</f>
        <v>2</v>
      </c>
      <c r="H15" s="357"/>
      <c r="I15" s="357">
        <f>'TP 11'!D10</f>
        <v>3</v>
      </c>
      <c r="J15" s="357"/>
      <c r="K15" s="357">
        <f>'TP 11'!D11</f>
        <v>4</v>
      </c>
      <c r="L15" s="357"/>
      <c r="M15" s="357">
        <f>'TP 11'!D12</f>
        <v>5</v>
      </c>
      <c r="N15" s="357"/>
      <c r="O15" s="357">
        <f>'TP 11'!D13</f>
        <v>6</v>
      </c>
      <c r="P15" s="357"/>
      <c r="Q15" s="357">
        <f>'TP 11'!D14</f>
        <v>7</v>
      </c>
      <c r="R15" s="357"/>
      <c r="S15" s="357">
        <f>'TP 11'!D15</f>
        <v>8</v>
      </c>
      <c r="T15" s="357"/>
      <c r="U15" s="357">
        <f>'TP 11'!D16</f>
        <v>9</v>
      </c>
      <c r="V15" s="357"/>
      <c r="W15" s="357">
        <f>'TP 11'!D17</f>
        <v>10</v>
      </c>
      <c r="X15" s="357"/>
      <c r="Y15" s="357">
        <f>'TP 11'!D18</f>
        <v>11</v>
      </c>
      <c r="Z15" s="357"/>
      <c r="AA15" s="357">
        <f>'TP 11'!D19</f>
        <v>12</v>
      </c>
      <c r="AB15" s="357"/>
      <c r="AC15" s="357">
        <f>'TP 11'!D20</f>
        <v>13</v>
      </c>
      <c r="AD15" s="357"/>
      <c r="AE15" s="357">
        <f>'TP 11'!D21</f>
        <v>14</v>
      </c>
      <c r="AF15" s="357"/>
      <c r="AG15" s="357">
        <f>'TP 11'!D22</f>
        <v>15</v>
      </c>
      <c r="AH15" s="357"/>
      <c r="AI15" s="357">
        <f>'TP 11'!D23</f>
        <v>16</v>
      </c>
      <c r="AJ15" s="357"/>
      <c r="AK15" s="357">
        <f>'TP 11'!D24</f>
        <v>17</v>
      </c>
      <c r="AL15" s="357"/>
      <c r="AM15" s="357">
        <f>'TP 11'!D25</f>
        <v>18</v>
      </c>
      <c r="AN15" s="357"/>
      <c r="AO15" s="357">
        <f>'TP 11'!D26</f>
        <v>19</v>
      </c>
      <c r="AP15" s="357"/>
      <c r="AQ15" s="357">
        <f>'TP 11'!D27</f>
        <v>20</v>
      </c>
      <c r="AR15" s="357"/>
      <c r="AS15" s="357">
        <f>'TP 11'!D28</f>
        <v>21</v>
      </c>
      <c r="AT15" s="357"/>
      <c r="AU15" s="357">
        <f>'TP 11'!D29</f>
        <v>22</v>
      </c>
      <c r="AV15" s="357"/>
      <c r="AW15" s="357">
        <f>'TP 11'!D30</f>
        <v>23</v>
      </c>
      <c r="AX15" s="357"/>
      <c r="AY15" s="357">
        <f>'TP 11'!D31</f>
        <v>24</v>
      </c>
      <c r="AZ15" s="357"/>
      <c r="BA15" s="357">
        <f>'TP 11'!D32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C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5" style="36" customWidth="1"/>
    <col min="25" max="54" width="4" style="36" hidden="1" customWidth="1"/>
    <col min="55" max="56" width="27"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7" width="9.1796875" style="36" hidden="1" customWidth="1"/>
    <col min="168"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"&amp;INTRAKURIKULER!D20</f>
        <v>MATA PELAJARAN : Dasar-dasar Program Keahlian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12'!D8</f>
        <v>1</v>
      </c>
      <c r="F15" s="357"/>
      <c r="G15" s="357">
        <f>'TP 12'!D9</f>
        <v>2</v>
      </c>
      <c r="H15" s="357"/>
      <c r="I15" s="357">
        <f>'TP 12'!D10</f>
        <v>3</v>
      </c>
      <c r="J15" s="357"/>
      <c r="K15" s="357">
        <f>'TP 12'!D11</f>
        <v>4</v>
      </c>
      <c r="L15" s="357"/>
      <c r="M15" s="357">
        <f>'TP 12'!D12</f>
        <v>5</v>
      </c>
      <c r="N15" s="357"/>
      <c r="O15" s="357">
        <f>'TP 12'!D13</f>
        <v>6</v>
      </c>
      <c r="P15" s="357"/>
      <c r="Q15" s="357">
        <f>'TP 12'!D14</f>
        <v>7</v>
      </c>
      <c r="R15" s="357"/>
      <c r="S15" s="357">
        <f>'TP 12'!D15</f>
        <v>8</v>
      </c>
      <c r="T15" s="357"/>
      <c r="U15" s="357">
        <f>'TP 12'!D16</f>
        <v>9</v>
      </c>
      <c r="V15" s="357"/>
      <c r="W15" s="357">
        <f>'TP 12'!D17</f>
        <v>10</v>
      </c>
      <c r="X15" s="357"/>
      <c r="Y15" s="357">
        <f>'TP 12'!D18</f>
        <v>11</v>
      </c>
      <c r="Z15" s="357"/>
      <c r="AA15" s="357">
        <f>'TP 12'!D19</f>
        <v>12</v>
      </c>
      <c r="AB15" s="357"/>
      <c r="AC15" s="357">
        <f>'TP 12'!D20</f>
        <v>13</v>
      </c>
      <c r="AD15" s="357"/>
      <c r="AE15" s="357">
        <f>'TP 12'!D21</f>
        <v>14</v>
      </c>
      <c r="AF15" s="357"/>
      <c r="AG15" s="357">
        <f>'TP 12'!D22</f>
        <v>15</v>
      </c>
      <c r="AH15" s="357"/>
      <c r="AI15" s="357">
        <f>'TP 12'!D23</f>
        <v>16</v>
      </c>
      <c r="AJ15" s="357"/>
      <c r="AK15" s="357">
        <f>'TP 12'!D24</f>
        <v>17</v>
      </c>
      <c r="AL15" s="357"/>
      <c r="AM15" s="357">
        <f>'TP 12'!D25</f>
        <v>18</v>
      </c>
      <c r="AN15" s="357"/>
      <c r="AO15" s="357">
        <f>'TP 12'!D26</f>
        <v>19</v>
      </c>
      <c r="AP15" s="357"/>
      <c r="AQ15" s="357">
        <f>'TP 12'!D27</f>
        <v>20</v>
      </c>
      <c r="AR15" s="357"/>
      <c r="AS15" s="357">
        <f>'TP 12'!D28</f>
        <v>21</v>
      </c>
      <c r="AT15" s="357"/>
      <c r="AU15" s="357">
        <f>'TP 12'!D29</f>
        <v>22</v>
      </c>
      <c r="AV15" s="357"/>
      <c r="AW15" s="357">
        <f>'TP 12'!D30</f>
        <v>23</v>
      </c>
      <c r="AX15" s="357"/>
      <c r="AY15" s="357">
        <f>'TP 12'!D31</f>
        <v>24</v>
      </c>
      <c r="AZ15" s="357"/>
      <c r="BA15" s="357">
        <f>'TP 12'!D32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D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81640625" style="36" customWidth="1"/>
    <col min="25" max="54" width="4" style="36" hidden="1" customWidth="1"/>
    <col min="55" max="56" width="26.1796875" style="36" customWidth="1"/>
    <col min="57" max="57" width="4" style="36" customWidth="1"/>
    <col min="58" max="58" width="9.1796875" style="36"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"&amp;INTRAKURIKULER!D21</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13'!D8</f>
        <v>1</v>
      </c>
      <c r="F15" s="357"/>
      <c r="G15" s="357">
        <f>'TP 13'!D9</f>
        <v>2</v>
      </c>
      <c r="H15" s="357"/>
      <c r="I15" s="357">
        <f>'TP 13'!D10</f>
        <v>3</v>
      </c>
      <c r="J15" s="357"/>
      <c r="K15" s="357">
        <f>'TP 13'!D11</f>
        <v>4</v>
      </c>
      <c r="L15" s="357"/>
      <c r="M15" s="357">
        <f>'TP 13'!D12</f>
        <v>5</v>
      </c>
      <c r="N15" s="357"/>
      <c r="O15" s="357">
        <f>'TP 13'!D13</f>
        <v>6</v>
      </c>
      <c r="P15" s="357"/>
      <c r="Q15" s="357">
        <f>'TP 13'!D14</f>
        <v>7</v>
      </c>
      <c r="R15" s="357"/>
      <c r="S15" s="357">
        <f>'TP 13'!D15</f>
        <v>8</v>
      </c>
      <c r="T15" s="357"/>
      <c r="U15" s="357">
        <f>'TP 13'!D16</f>
        <v>9</v>
      </c>
      <c r="V15" s="357"/>
      <c r="W15" s="357">
        <f>'TP 13'!D17</f>
        <v>10</v>
      </c>
      <c r="X15" s="357"/>
      <c r="Y15" s="357">
        <f>'TP 13'!D18</f>
        <v>11</v>
      </c>
      <c r="Z15" s="357"/>
      <c r="AA15" s="357">
        <f>'TP 13'!D19</f>
        <v>12</v>
      </c>
      <c r="AB15" s="357"/>
      <c r="AC15" s="357">
        <f>'TP 13'!D20</f>
        <v>13</v>
      </c>
      <c r="AD15" s="357"/>
      <c r="AE15" s="357">
        <f>'TP 13'!D21</f>
        <v>14</v>
      </c>
      <c r="AF15" s="357"/>
      <c r="AG15" s="357">
        <f>'TP 13'!D22</f>
        <v>15</v>
      </c>
      <c r="AH15" s="357"/>
      <c r="AI15" s="357">
        <f>'TP 13'!D23</f>
        <v>16</v>
      </c>
      <c r="AJ15" s="357"/>
      <c r="AK15" s="357">
        <f>'TP 13'!D24</f>
        <v>17</v>
      </c>
      <c r="AL15" s="357"/>
      <c r="AM15" s="357">
        <f>'TP 13'!D25</f>
        <v>18</v>
      </c>
      <c r="AN15" s="357"/>
      <c r="AO15" s="357">
        <f>'TP 13'!D26</f>
        <v>19</v>
      </c>
      <c r="AP15" s="357"/>
      <c r="AQ15" s="357">
        <f>'TP 13'!D27</f>
        <v>20</v>
      </c>
      <c r="AR15" s="357"/>
      <c r="AS15" s="357">
        <f>'TP 13'!D28</f>
        <v>21</v>
      </c>
      <c r="AT15" s="357"/>
      <c r="AU15" s="357">
        <f>'TP 13'!D29</f>
        <v>22</v>
      </c>
      <c r="AV15" s="357"/>
      <c r="AW15" s="357">
        <f>'TP 13'!D30</f>
        <v>23</v>
      </c>
      <c r="AX15" s="357"/>
      <c r="AY15" s="357">
        <f>'TP 13'!D31</f>
        <v>24</v>
      </c>
      <c r="AZ15" s="357"/>
      <c r="BA15" s="357">
        <f>'TP 13'!D32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8" x14ac:dyDescent="0.3">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Alviano Ibrahim Movic. S menunjukkan pemahaman dalam </v>
      </c>
      <c r="BD18" s="149" t="str">
        <f t="shared" ref="BD18:BD56" si="58">FJ18</f>
        <v xml:space="preserve">Alviano Ibrahim Movic. S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Alviano Ibrahim Movic. S menunjukkan pemahaman dalam </v>
      </c>
      <c r="FH18" s="44"/>
      <c r="FI18" s="44"/>
      <c r="FJ18" s="44" t="str">
        <f t="shared" si="56"/>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Prasetya menunjukkan pemahaman dalam </v>
      </c>
      <c r="BD19" s="149" t="str">
        <f t="shared" si="58"/>
        <v xml:space="preserve">Ardian Prasetya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Prasetya menunjukkan pemahaman dalam </v>
      </c>
      <c r="FH19" s="44"/>
      <c r="FI19" s="44"/>
      <c r="FJ19" s="44" t="str">
        <f t="shared" si="5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Arya Fa'Adil menunjukkan pemahaman dalam </v>
      </c>
      <c r="BD20" s="149" t="str">
        <f t="shared" si="58"/>
        <v xml:space="preserve">Arya Fa'Adil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Arya Fa'Adil menunjukkan pemahaman dalam </v>
      </c>
      <c r="FH20" s="44"/>
      <c r="FI20" s="44"/>
      <c r="FJ20" s="44" t="str">
        <f t="shared" si="5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Dara Catlin Aurellia menunjukkan pemahaman dalam </v>
      </c>
      <c r="BD21" s="149" t="str">
        <f t="shared" si="58"/>
        <v xml:space="preserve">Dara Catlin Aurellia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Dara Catlin Aurellia menunjukkan pemahaman dalam </v>
      </c>
      <c r="FH21" s="44"/>
      <c r="FI21" s="44"/>
      <c r="FJ21" s="44" t="str">
        <f t="shared" si="5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Erfiq Rafsanjani menunjukkan pemahaman dalam </v>
      </c>
      <c r="BD22" s="149" t="str">
        <f t="shared" si="58"/>
        <v xml:space="preserve">Erfiq Rafsanjani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Erfiq Rafsanjani menunjukkan pemahaman dalam </v>
      </c>
      <c r="FH22" s="44"/>
      <c r="FI22" s="44"/>
      <c r="FJ22" s="44" t="str">
        <f t="shared" si="5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Rizky Alfararizy Pratama menunjukkan pemahaman dalam </v>
      </c>
      <c r="BD23" s="149" t="str">
        <f t="shared" si="58"/>
        <v xml:space="preserve">Rizky Alfararizy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Rizky Alfararizy Pratama menunjukkan pemahaman dalam </v>
      </c>
      <c r="FH23" s="44"/>
      <c r="FI23" s="44"/>
      <c r="FJ23" s="44" t="str">
        <f t="shared" si="5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Silvi Putri Aulia menunjukkan pemahaman dalam </v>
      </c>
      <c r="BD24" s="149" t="str">
        <f t="shared" si="58"/>
        <v xml:space="preserve">Silvi Putri Aulia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Silvi Putri Aulia menunjukkan pemahaman dalam </v>
      </c>
      <c r="FH24" s="44"/>
      <c r="FI24" s="44"/>
      <c r="FJ24" s="44" t="str">
        <f t="shared" si="5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Wulan Diana Ramadani menunjukkan pemahaman dalam </v>
      </c>
      <c r="BD25" s="149" t="str">
        <f t="shared" si="58"/>
        <v xml:space="preserve">Wulan Diana Ramadani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Wulan Diana Ramadani menunjukkan pemahaman dalam </v>
      </c>
      <c r="FH25" s="44"/>
      <c r="FI25" s="44"/>
      <c r="FJ25" s="44" t="str">
        <f t="shared" si="5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0 menunjukkan pemahaman dalam </v>
      </c>
      <c r="BD26" s="149" t="str">
        <f t="shared" si="58"/>
        <v xml:space="preserve">0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0 menunjukkan pemahaman dalam </v>
      </c>
      <c r="FH26" s="44"/>
      <c r="FI26" s="44"/>
      <c r="FJ26" s="44" t="str">
        <f t="shared" si="5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0 menunjukkan pemahaman dalam </v>
      </c>
      <c r="BD27" s="149" t="str">
        <f t="shared" si="58"/>
        <v xml:space="preserve">0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0 menunjukkan pemahaman dalam </v>
      </c>
      <c r="FH27" s="44"/>
      <c r="FI27" s="44"/>
      <c r="FJ27" s="44" t="str">
        <f t="shared" si="5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0 menunjukkan pemahaman dalam </v>
      </c>
      <c r="BD28" s="149" t="str">
        <f t="shared" si="58"/>
        <v xml:space="preserve">0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0 menunjukkan pemahaman dalam </v>
      </c>
      <c r="FH28" s="44"/>
      <c r="FI28" s="44"/>
      <c r="FJ28" s="44" t="str">
        <f t="shared" si="5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0 menunjukkan pemahaman dalam </v>
      </c>
      <c r="BD29" s="149" t="str">
        <f t="shared" si="58"/>
        <v xml:space="preserve">0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0 menunjukkan pemahaman dalam </v>
      </c>
      <c r="FH29" s="44"/>
      <c r="FI29" s="44"/>
      <c r="FJ29" s="44" t="str">
        <f t="shared" si="5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0 menunjukkan pemahaman dalam </v>
      </c>
      <c r="BD30" s="149" t="str">
        <f t="shared" si="58"/>
        <v xml:space="preserve">0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0 menunjukkan pemahaman dalam </v>
      </c>
      <c r="FH30" s="44"/>
      <c r="FI30" s="44"/>
      <c r="FJ30" s="44" t="str">
        <f t="shared" si="5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5429687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"&amp;INTRAKURIKULER!D22</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14'!D8</f>
        <v>1</v>
      </c>
      <c r="F15" s="357"/>
      <c r="G15" s="357">
        <f>'TP 14'!D9</f>
        <v>2</v>
      </c>
      <c r="H15" s="357"/>
      <c r="I15" s="357">
        <f>'TP 14'!D10</f>
        <v>3</v>
      </c>
      <c r="J15" s="357"/>
      <c r="K15" s="357">
        <f>'TP 14'!D11</f>
        <v>4</v>
      </c>
      <c r="L15" s="357"/>
      <c r="M15" s="357">
        <f>'TP 14'!D12</f>
        <v>5</v>
      </c>
      <c r="N15" s="357"/>
      <c r="O15" s="357">
        <f>'TP 14'!D13</f>
        <v>6</v>
      </c>
      <c r="P15" s="357"/>
      <c r="Q15" s="357">
        <f>'TP 14'!D14</f>
        <v>7</v>
      </c>
      <c r="R15" s="357"/>
      <c r="S15" s="357">
        <f>'TP 14'!D15</f>
        <v>8</v>
      </c>
      <c r="T15" s="357"/>
      <c r="U15" s="357">
        <f>'TP 14'!D16</f>
        <v>9</v>
      </c>
      <c r="V15" s="357"/>
      <c r="W15" s="357">
        <f>'TP 14'!D17</f>
        <v>10</v>
      </c>
      <c r="X15" s="357"/>
      <c r="Y15" s="357">
        <f>'TP 14'!D18</f>
        <v>11</v>
      </c>
      <c r="Z15" s="357"/>
      <c r="AA15" s="357">
        <f>'TP 14'!D19</f>
        <v>12</v>
      </c>
      <c r="AB15" s="357"/>
      <c r="AC15" s="357">
        <f>'TP 14'!D20</f>
        <v>13</v>
      </c>
      <c r="AD15" s="357"/>
      <c r="AE15" s="357">
        <f>'TP 14'!D21</f>
        <v>14</v>
      </c>
      <c r="AF15" s="357"/>
      <c r="AG15" s="357">
        <f>'TP 14'!D22</f>
        <v>15</v>
      </c>
      <c r="AH15" s="357"/>
      <c r="AI15" s="357">
        <f>'TP 14'!D23</f>
        <v>16</v>
      </c>
      <c r="AJ15" s="357"/>
      <c r="AK15" s="357">
        <f>'TP 14'!D24</f>
        <v>17</v>
      </c>
      <c r="AL15" s="357"/>
      <c r="AM15" s="357">
        <f>'TP 14'!D25</f>
        <v>18</v>
      </c>
      <c r="AN15" s="357"/>
      <c r="AO15" s="357">
        <f>'TP 14'!D26</f>
        <v>19</v>
      </c>
      <c r="AP15" s="357"/>
      <c r="AQ15" s="357">
        <f>'TP 14'!D27</f>
        <v>20</v>
      </c>
      <c r="AR15" s="357"/>
      <c r="AS15" s="357">
        <f>'TP 14'!D28</f>
        <v>21</v>
      </c>
      <c r="AT15" s="357"/>
      <c r="AU15" s="357">
        <f>'TP 14'!D29</f>
        <v>22</v>
      </c>
      <c r="AV15" s="357"/>
      <c r="AW15" s="357">
        <f>'TP 14'!D30</f>
        <v>23</v>
      </c>
      <c r="AX15" s="357"/>
      <c r="AY15" s="357">
        <f>'TP 14'!D31</f>
        <v>24</v>
      </c>
      <c r="AZ15" s="357"/>
      <c r="BA15" s="357">
        <f>'TP 14'!D32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FG17</f>
        <v xml:space="preserve">Afgan Satria Pratama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FG18</f>
        <v xml:space="preserve">Alviano Ibrahim Movic. S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796875" defaultRowHeight="14" x14ac:dyDescent="0.3"/>
  <cols>
    <col min="1" max="1" width="2.81640625" style="36" customWidth="1"/>
    <col min="2" max="2" width="5.26953125" style="36" customWidth="1"/>
    <col min="3" max="3" width="6.81640625" style="36" customWidth="1"/>
    <col min="4" max="4" width="39.54296875" style="36" customWidth="1"/>
    <col min="5" max="24" width="4.54296875" style="36" customWidth="1"/>
    <col min="25" max="54" width="4" style="36" hidden="1" customWidth="1"/>
    <col min="55" max="56" width="26.54296875" style="36" customWidth="1"/>
    <col min="57" max="57" width="4" style="36" customWidth="1"/>
    <col min="58" max="58" width="9.1796875" style="36" hidden="1" customWidth="1"/>
    <col min="59" max="83" width="3.7265625" style="36" hidden="1" customWidth="1"/>
    <col min="84" max="84" width="4.81640625" style="36" hidden="1" customWidth="1"/>
    <col min="85" max="109" width="4.1796875" style="36" hidden="1" customWidth="1"/>
    <col min="110" max="110" width="9.1796875" style="36" hidden="1" customWidth="1"/>
    <col min="111" max="135" width="4.7265625" style="36" hidden="1" customWidth="1"/>
    <col min="136" max="136" width="9.1796875" style="36" hidden="1" customWidth="1"/>
    <col min="137" max="161" width="3.7265625" style="36" hidden="1" customWidth="1"/>
    <col min="162" max="162" width="9.1796875" style="36" hidden="1" customWidth="1"/>
    <col min="163" max="163" width="9.453125" style="36" hidden="1" customWidth="1"/>
    <col min="164" max="164" width="9.1796875" style="36" hidden="1" customWidth="1"/>
    <col min="165" max="165" width="33.26953125" style="36" hidden="1" customWidth="1"/>
    <col min="166" max="168" width="9.1796875" style="36" hidden="1" customWidth="1"/>
    <col min="169" max="190" width="9.1796875" style="36" customWidth="1"/>
    <col min="191" max="16384" width="9.1796875" style="36"/>
  </cols>
  <sheetData>
    <row r="1" spans="1:195" x14ac:dyDescent="0.3">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3">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3">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3">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3">
      <c r="A5" s="35"/>
      <c r="B5" s="364" t="str">
        <f>"MATA PELAJARAN : "&amp;INTRAKURIKULER!D23</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3">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3">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3">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3">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3">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3">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3">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3">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3">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3">
      <c r="A15" s="35"/>
      <c r="B15" s="38"/>
      <c r="C15" s="359"/>
      <c r="D15" s="359"/>
      <c r="E15" s="357">
        <f>'TP 15'!D8</f>
        <v>1</v>
      </c>
      <c r="F15" s="357"/>
      <c r="G15" s="357">
        <f>'TP 15'!D9</f>
        <v>2</v>
      </c>
      <c r="H15" s="357"/>
      <c r="I15" s="357">
        <f>'TP 15'!D10</f>
        <v>3</v>
      </c>
      <c r="J15" s="357"/>
      <c r="K15" s="357">
        <f>'TP 15'!D11</f>
        <v>4</v>
      </c>
      <c r="L15" s="357"/>
      <c r="M15" s="357">
        <f>'TP 15'!D12</f>
        <v>5</v>
      </c>
      <c r="N15" s="357"/>
      <c r="O15" s="357">
        <f>'TP 15'!D13</f>
        <v>6</v>
      </c>
      <c r="P15" s="357"/>
      <c r="Q15" s="357">
        <f>'TP 15'!D14</f>
        <v>7</v>
      </c>
      <c r="R15" s="357"/>
      <c r="S15" s="357">
        <f>'TP 15'!D15</f>
        <v>8</v>
      </c>
      <c r="T15" s="357"/>
      <c r="U15" s="357">
        <f>'TP 15'!D16</f>
        <v>9</v>
      </c>
      <c r="V15" s="357"/>
      <c r="W15" s="357">
        <f>'TP 15'!D17</f>
        <v>10</v>
      </c>
      <c r="X15" s="357"/>
      <c r="Y15" s="357">
        <f>'TP 15'!D18</f>
        <v>11</v>
      </c>
      <c r="Z15" s="357"/>
      <c r="AA15" s="357">
        <f>'TP 15'!D19</f>
        <v>12</v>
      </c>
      <c r="AB15" s="357"/>
      <c r="AC15" s="357">
        <f>'TP 15'!D20</f>
        <v>13</v>
      </c>
      <c r="AD15" s="357"/>
      <c r="AE15" s="357">
        <f>'TP 15'!D21</f>
        <v>14</v>
      </c>
      <c r="AF15" s="357"/>
      <c r="AG15" s="357">
        <f>'TP 15'!D22</f>
        <v>15</v>
      </c>
      <c r="AH15" s="357"/>
      <c r="AI15" s="357">
        <f>'TP 15'!D23</f>
        <v>16</v>
      </c>
      <c r="AJ15" s="357"/>
      <c r="AK15" s="357">
        <f>'TP 15'!D24</f>
        <v>17</v>
      </c>
      <c r="AL15" s="357"/>
      <c r="AM15" s="357">
        <f>'TP 15'!D25</f>
        <v>18</v>
      </c>
      <c r="AN15" s="357"/>
      <c r="AO15" s="357">
        <f>'TP 15'!D26</f>
        <v>19</v>
      </c>
      <c r="AP15" s="357"/>
      <c r="AQ15" s="357">
        <f>'TP 15'!D27</f>
        <v>20</v>
      </c>
      <c r="AR15" s="357"/>
      <c r="AS15" s="357">
        <f>'TP 15'!D28</f>
        <v>21</v>
      </c>
      <c r="AT15" s="357"/>
      <c r="AU15" s="357">
        <f>'TP 15'!D29</f>
        <v>22</v>
      </c>
      <c r="AV15" s="357"/>
      <c r="AW15" s="357">
        <f>'TP 15'!D30</f>
        <v>23</v>
      </c>
      <c r="AX15" s="357"/>
      <c r="AY15" s="357">
        <f>'TP 15'!D31</f>
        <v>24</v>
      </c>
      <c r="AZ15" s="357"/>
      <c r="BA15" s="357">
        <f>'TP 15'!D32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5" x14ac:dyDescent="0.3">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6" x14ac:dyDescent="0.3">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6" x14ac:dyDescent="0.3">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6" x14ac:dyDescent="0.3">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6" x14ac:dyDescent="0.3">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6" x14ac:dyDescent="0.3">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6" x14ac:dyDescent="0.3">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6" x14ac:dyDescent="0.3">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6" x14ac:dyDescent="0.3">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6" x14ac:dyDescent="0.3">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3">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3">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3">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3">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3">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3">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3">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3">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3">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3">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3">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3">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3">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3">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3">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3">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3">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3">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3">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3">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3">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3">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3">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3">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3">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3">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3">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3">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3">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3">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3">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3">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3">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3">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3">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3">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3">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3">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3">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3">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3">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3">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3">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3">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3">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3">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3">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3">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3">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3">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3">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3">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3">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3">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3">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3">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3">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3">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3">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3">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3">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3">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3">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3">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3">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3">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3">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3">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3">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3">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3">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3">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3">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3">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3">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3">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3">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3">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3">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3">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3">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3">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3">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3">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3">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3">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3">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3">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3">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3">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3">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3">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3">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3">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3">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3">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3">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3">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3">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3">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3">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3">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3">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3">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3">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3">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3">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3">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3">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3">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3">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3">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3">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3">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zoomScale="90" zoomScaleNormal="90" workbookViewId="0"/>
  </sheetViews>
  <sheetFormatPr defaultRowHeight="14.5" x14ac:dyDescent="0.35"/>
  <cols>
    <col min="1" max="1" width="3.453125" customWidth="1"/>
    <col min="2" max="2" width="13.453125" customWidth="1"/>
    <col min="16" max="16" width="4.453125" customWidth="1"/>
  </cols>
  <sheetData>
    <row r="1" spans="1:16" x14ac:dyDescent="0.35">
      <c r="A1" s="297"/>
      <c r="B1" s="2"/>
      <c r="C1" s="2"/>
      <c r="D1" s="2"/>
      <c r="E1" s="2"/>
      <c r="F1" s="2"/>
      <c r="G1" s="2"/>
      <c r="H1" s="2"/>
      <c r="I1" s="2"/>
      <c r="J1" s="2"/>
      <c r="K1" s="2"/>
      <c r="L1" s="2"/>
      <c r="M1" s="2"/>
      <c r="N1" s="2"/>
      <c r="O1" s="2"/>
      <c r="P1" s="2"/>
    </row>
    <row r="2" spans="1:16" x14ac:dyDescent="0.35">
      <c r="A2" s="2"/>
      <c r="B2" s="1"/>
      <c r="C2" s="1"/>
      <c r="D2" s="1"/>
      <c r="E2" s="1"/>
      <c r="F2" s="1"/>
      <c r="G2" s="1"/>
      <c r="H2" s="1"/>
      <c r="I2" s="1"/>
      <c r="J2" s="1"/>
      <c r="K2" s="1"/>
      <c r="L2" s="1"/>
      <c r="M2" s="1"/>
      <c r="N2" s="1"/>
      <c r="O2" s="1"/>
      <c r="P2" s="2"/>
    </row>
    <row r="3" spans="1:16" ht="26.25" customHeight="1" x14ac:dyDescent="0.35">
      <c r="A3" s="2"/>
      <c r="B3" s="344" t="s">
        <v>153</v>
      </c>
      <c r="C3" s="344"/>
      <c r="D3" s="344"/>
      <c r="E3" s="344"/>
      <c r="F3" s="344"/>
      <c r="G3" s="344"/>
      <c r="H3" s="344"/>
      <c r="I3" s="344"/>
      <c r="J3" s="344"/>
      <c r="K3" s="344"/>
      <c r="L3" s="344"/>
      <c r="M3" s="344"/>
      <c r="N3" s="344"/>
      <c r="O3" s="344"/>
      <c r="P3" s="2"/>
    </row>
    <row r="4" spans="1:16" x14ac:dyDescent="0.35">
      <c r="A4" s="2"/>
      <c r="B4" s="1"/>
      <c r="C4" s="1"/>
      <c r="D4" s="1"/>
      <c r="E4" s="1"/>
      <c r="F4" s="1"/>
      <c r="G4" s="1"/>
      <c r="H4" s="1"/>
      <c r="I4" s="1"/>
      <c r="J4" s="1"/>
      <c r="K4" s="1"/>
      <c r="L4" s="1"/>
      <c r="M4" s="1"/>
      <c r="N4" s="1"/>
      <c r="O4" s="1"/>
      <c r="P4" s="2"/>
    </row>
    <row r="5" spans="1:16" x14ac:dyDescent="0.35">
      <c r="A5" s="2"/>
      <c r="B5" s="26" t="s">
        <v>154</v>
      </c>
      <c r="C5" s="28"/>
      <c r="D5" s="1"/>
      <c r="E5" s="1"/>
      <c r="F5" s="1"/>
      <c r="G5" s="1"/>
      <c r="H5" s="1"/>
      <c r="I5" s="1"/>
      <c r="J5" s="1"/>
      <c r="K5" s="1"/>
      <c r="L5" s="1"/>
      <c r="M5" s="1"/>
      <c r="N5" s="1"/>
      <c r="O5" s="1"/>
      <c r="P5" s="2"/>
    </row>
    <row r="6" spans="1:16" x14ac:dyDescent="0.35">
      <c r="A6" s="2"/>
      <c r="B6" s="26" t="s">
        <v>155</v>
      </c>
      <c r="C6" s="28"/>
      <c r="D6" s="1"/>
      <c r="E6" s="1"/>
      <c r="F6" s="1"/>
      <c r="G6" s="1"/>
      <c r="H6" s="1"/>
      <c r="I6" s="1"/>
      <c r="J6" s="1"/>
      <c r="K6" s="1"/>
      <c r="L6" s="1"/>
      <c r="M6" s="1"/>
      <c r="N6" s="1"/>
      <c r="O6" s="1"/>
      <c r="P6" s="2"/>
    </row>
    <row r="7" spans="1:16" x14ac:dyDescent="0.35">
      <c r="A7" s="2"/>
      <c r="B7" s="1"/>
      <c r="C7" s="1"/>
      <c r="D7" s="1"/>
      <c r="E7" s="1"/>
      <c r="F7" s="1"/>
      <c r="G7" s="1"/>
      <c r="H7" s="1"/>
      <c r="I7" s="1"/>
      <c r="J7" s="1"/>
      <c r="K7" s="1"/>
      <c r="L7" s="1"/>
      <c r="M7" s="1"/>
      <c r="N7" s="1"/>
      <c r="O7" s="1"/>
      <c r="P7" s="2"/>
    </row>
    <row r="8" spans="1:16" x14ac:dyDescent="0.35">
      <c r="A8" s="2"/>
      <c r="B8" s="1"/>
      <c r="C8" s="365" t="str">
        <f>INTRAKURIKULER!$D$9</f>
        <v>Pendidikan Agama dan Budi Pekerti</v>
      </c>
      <c r="D8" s="365"/>
      <c r="E8" s="365"/>
      <c r="F8" s="1"/>
      <c r="G8" s="338" t="str">
        <f>INTRAKURIKULER!D14</f>
        <v>Seni Budaya</v>
      </c>
      <c r="H8" s="339"/>
      <c r="I8" s="340"/>
      <c r="J8" s="1"/>
      <c r="K8" s="338" t="str">
        <f>INTRAKURIKULER!D19</f>
        <v>Projek Ilmu Pengetahuan Alam dan Sosial</v>
      </c>
      <c r="L8" s="339"/>
      <c r="M8" s="340"/>
      <c r="N8" s="1"/>
      <c r="O8" s="1"/>
      <c r="P8" s="2"/>
    </row>
    <row r="9" spans="1:16" x14ac:dyDescent="0.35">
      <c r="A9" s="2"/>
      <c r="B9" s="1"/>
      <c r="C9" s="365"/>
      <c r="D9" s="365"/>
      <c r="E9" s="365"/>
      <c r="F9" s="1"/>
      <c r="G9" s="341"/>
      <c r="H9" s="342"/>
      <c r="I9" s="343"/>
      <c r="J9" s="1"/>
      <c r="K9" s="341"/>
      <c r="L9" s="342"/>
      <c r="M9" s="343"/>
      <c r="N9" s="1"/>
      <c r="O9" s="1"/>
      <c r="P9" s="2"/>
    </row>
    <row r="10" spans="1:16" x14ac:dyDescent="0.35">
      <c r="A10" s="2"/>
      <c r="B10" s="1"/>
      <c r="C10" s="1"/>
      <c r="D10" s="1"/>
      <c r="E10" s="1"/>
      <c r="F10" s="1"/>
      <c r="G10" s="1"/>
      <c r="H10" s="1"/>
      <c r="I10" s="1"/>
      <c r="J10" s="1"/>
      <c r="K10" s="1"/>
      <c r="L10" s="1"/>
      <c r="M10" s="1"/>
      <c r="N10" s="1"/>
      <c r="O10" s="1"/>
      <c r="P10" s="2"/>
    </row>
    <row r="11" spans="1:16" x14ac:dyDescent="0.35">
      <c r="A11" s="2"/>
      <c r="B11" s="1"/>
      <c r="C11" s="338" t="str">
        <f>INTRAKURIKULER!$D$10</f>
        <v>Pendidikan Pancasila</v>
      </c>
      <c r="D11" s="339"/>
      <c r="E11" s="340"/>
      <c r="F11" s="1"/>
      <c r="G11" s="338" t="str">
        <f>INTRAKURIKULER!D15</f>
        <v>Muatan Lokal</v>
      </c>
      <c r="H11" s="339"/>
      <c r="I11" s="340"/>
      <c r="J11" s="1"/>
      <c r="K11" s="338" t="str">
        <f>INTRAKURIKULER!D20</f>
        <v>Dasar-dasar Program Keahlian</v>
      </c>
      <c r="L11" s="339"/>
      <c r="M11" s="340"/>
      <c r="N11" s="1"/>
      <c r="O11" s="1"/>
      <c r="P11" s="2"/>
    </row>
    <row r="12" spans="1:16" x14ac:dyDescent="0.35">
      <c r="A12" s="2"/>
      <c r="B12" s="298"/>
      <c r="C12" s="341"/>
      <c r="D12" s="342"/>
      <c r="E12" s="343"/>
      <c r="F12" s="1"/>
      <c r="G12" s="341"/>
      <c r="H12" s="342"/>
      <c r="I12" s="343"/>
      <c r="J12" s="1"/>
      <c r="K12" s="341"/>
      <c r="L12" s="342"/>
      <c r="M12" s="343"/>
      <c r="N12" s="1"/>
      <c r="O12" s="1"/>
      <c r="P12" s="2"/>
    </row>
    <row r="13" spans="1:16" x14ac:dyDescent="0.35">
      <c r="A13" s="2"/>
      <c r="B13" s="1"/>
      <c r="C13" s="1"/>
      <c r="D13" s="1"/>
      <c r="E13" s="1"/>
      <c r="F13" s="1"/>
      <c r="G13" s="1"/>
      <c r="H13" s="1"/>
      <c r="I13" s="1"/>
      <c r="J13" s="1"/>
      <c r="K13" s="1"/>
      <c r="L13" s="1"/>
      <c r="M13" s="1"/>
      <c r="N13" s="1"/>
      <c r="O13" s="1"/>
      <c r="P13" s="2"/>
    </row>
    <row r="14" spans="1:16" x14ac:dyDescent="0.35">
      <c r="A14" s="2"/>
      <c r="B14" s="1"/>
      <c r="C14" s="338" t="str">
        <f>INTRAKURIKULER!$D$11</f>
        <v>Bahasa Indonesia</v>
      </c>
      <c r="D14" s="339"/>
      <c r="E14" s="340"/>
      <c r="F14" s="1"/>
      <c r="G14" s="338" t="str">
        <f>INTRAKURIKULER!D16</f>
        <v>Matematika</v>
      </c>
      <c r="H14" s="339"/>
      <c r="I14" s="340"/>
      <c r="J14" s="1"/>
      <c r="K14" s="338">
        <f>INTRAKURIKULER!D21</f>
        <v>0</v>
      </c>
      <c r="L14" s="339"/>
      <c r="M14" s="340"/>
      <c r="N14" s="1"/>
      <c r="O14" s="1"/>
      <c r="P14" s="2"/>
    </row>
    <row r="15" spans="1:16" x14ac:dyDescent="0.35">
      <c r="A15" s="2"/>
      <c r="B15" s="1"/>
      <c r="C15" s="341"/>
      <c r="D15" s="342"/>
      <c r="E15" s="343"/>
      <c r="F15" s="1"/>
      <c r="G15" s="341"/>
      <c r="H15" s="342"/>
      <c r="I15" s="343"/>
      <c r="J15" s="1"/>
      <c r="K15" s="341"/>
      <c r="L15" s="342"/>
      <c r="M15" s="343"/>
      <c r="N15" s="1"/>
      <c r="O15" s="1"/>
      <c r="P15" s="2"/>
    </row>
    <row r="16" spans="1:16" x14ac:dyDescent="0.35">
      <c r="A16" s="2"/>
      <c r="B16" s="1"/>
      <c r="C16" s="1"/>
      <c r="D16" s="1"/>
      <c r="E16" s="1"/>
      <c r="F16" s="1"/>
      <c r="G16" s="1"/>
      <c r="H16" s="1"/>
      <c r="I16" s="1"/>
      <c r="J16" s="1"/>
      <c r="K16" s="1"/>
      <c r="L16" s="1"/>
      <c r="M16" s="1"/>
      <c r="N16" s="1"/>
      <c r="O16" s="1"/>
      <c r="P16" s="2"/>
    </row>
    <row r="17" spans="1:16" x14ac:dyDescent="0.35">
      <c r="A17" s="2"/>
      <c r="B17" s="1"/>
      <c r="C17" s="338" t="str">
        <f>INTRAKURIKULER!$D$12</f>
        <v>Pendidikan Jasmani Olahraga dan Kesehatan</v>
      </c>
      <c r="D17" s="339"/>
      <c r="E17" s="340"/>
      <c r="F17" s="1"/>
      <c r="G17" s="338" t="str">
        <f>INTRAKURIKULER!D17</f>
        <v>Bahasa Inggris</v>
      </c>
      <c r="H17" s="339"/>
      <c r="I17" s="340"/>
      <c r="J17" s="1"/>
      <c r="K17" s="338">
        <f>INTRAKURIKULER!D22</f>
        <v>0</v>
      </c>
      <c r="L17" s="339"/>
      <c r="M17" s="340"/>
      <c r="N17" s="1"/>
      <c r="O17" s="1"/>
      <c r="P17" s="2"/>
    </row>
    <row r="18" spans="1:16" x14ac:dyDescent="0.35">
      <c r="A18" s="2"/>
      <c r="B18" s="1"/>
      <c r="C18" s="341"/>
      <c r="D18" s="342"/>
      <c r="E18" s="343"/>
      <c r="F18" s="1"/>
      <c r="G18" s="341"/>
      <c r="H18" s="342"/>
      <c r="I18" s="343"/>
      <c r="J18" s="1"/>
      <c r="K18" s="341"/>
      <c r="L18" s="342"/>
      <c r="M18" s="343"/>
      <c r="N18" s="1"/>
      <c r="O18" s="1"/>
      <c r="P18" s="2"/>
    </row>
    <row r="19" spans="1:16" x14ac:dyDescent="0.35">
      <c r="A19" s="2"/>
      <c r="B19" s="1"/>
      <c r="C19" s="1"/>
      <c r="D19" s="1"/>
      <c r="E19" s="1"/>
      <c r="F19" s="1"/>
      <c r="G19" s="26"/>
      <c r="H19" s="26"/>
      <c r="I19" s="26"/>
      <c r="J19" s="1"/>
      <c r="K19" s="1"/>
      <c r="L19" s="1"/>
      <c r="M19" s="1"/>
      <c r="N19" s="1"/>
      <c r="O19" s="1"/>
      <c r="P19" s="2"/>
    </row>
    <row r="20" spans="1:16" x14ac:dyDescent="0.35">
      <c r="A20" s="2"/>
      <c r="B20" s="1"/>
      <c r="C20" s="338" t="str">
        <f>INTRAKURIKULER!$D$13</f>
        <v>Sejarah</v>
      </c>
      <c r="D20" s="339"/>
      <c r="E20" s="340"/>
      <c r="F20" s="1"/>
      <c r="G20" s="338" t="str">
        <f>INTRAKURIKULER!D18</f>
        <v>Informatika</v>
      </c>
      <c r="H20" s="339"/>
      <c r="I20" s="340"/>
      <c r="J20" s="1"/>
      <c r="K20" s="338">
        <f>INTRAKURIKULER!D23</f>
        <v>0</v>
      </c>
      <c r="L20" s="339"/>
      <c r="M20" s="340"/>
      <c r="N20" s="1"/>
      <c r="O20" s="1"/>
      <c r="P20" s="2"/>
    </row>
    <row r="21" spans="1:16" x14ac:dyDescent="0.35">
      <c r="A21" s="2"/>
      <c r="B21" s="1"/>
      <c r="C21" s="341"/>
      <c r="D21" s="342"/>
      <c r="E21" s="343"/>
      <c r="F21" s="1"/>
      <c r="G21" s="341"/>
      <c r="H21" s="342"/>
      <c r="I21" s="343"/>
      <c r="J21" s="1"/>
      <c r="K21" s="341"/>
      <c r="L21" s="342"/>
      <c r="M21" s="343"/>
      <c r="N21" s="1"/>
      <c r="O21" s="1"/>
      <c r="P21" s="2"/>
    </row>
    <row r="22" spans="1:16" x14ac:dyDescent="0.35">
      <c r="A22" s="2"/>
      <c r="B22" s="1"/>
      <c r="C22" s="1"/>
      <c r="D22" s="1"/>
      <c r="E22" s="1"/>
      <c r="F22" s="1"/>
      <c r="G22" s="1"/>
      <c r="H22" s="1"/>
      <c r="I22" s="1"/>
      <c r="J22" s="1"/>
      <c r="K22" s="1"/>
      <c r="L22" s="1"/>
      <c r="M22" s="1"/>
      <c r="N22" s="1"/>
      <c r="O22" s="1"/>
      <c r="P22" s="2"/>
    </row>
    <row r="23" spans="1:16" x14ac:dyDescent="0.35">
      <c r="A23" s="2"/>
      <c r="B23" s="1"/>
      <c r="C23" s="1"/>
      <c r="D23" s="1"/>
      <c r="E23" s="1"/>
      <c r="F23" s="1"/>
      <c r="G23" s="1"/>
      <c r="H23" s="1"/>
      <c r="I23" s="1"/>
      <c r="J23" s="1"/>
      <c r="K23" s="1"/>
      <c r="L23" s="1"/>
      <c r="M23" s="1"/>
      <c r="N23" s="1"/>
      <c r="O23" s="1"/>
      <c r="P23" s="2"/>
    </row>
    <row r="24" spans="1:16" x14ac:dyDescent="0.35">
      <c r="A24" s="2"/>
      <c r="B24" s="1"/>
      <c r="C24" s="1"/>
      <c r="D24" s="1"/>
      <c r="E24" s="1"/>
      <c r="F24" s="1"/>
      <c r="G24" s="1"/>
      <c r="H24" s="1"/>
      <c r="I24" s="1"/>
      <c r="J24" s="1"/>
      <c r="K24" s="1"/>
      <c r="L24" s="1"/>
      <c r="M24" s="1"/>
      <c r="N24" s="1"/>
      <c r="O24" s="1"/>
      <c r="P24" s="2"/>
    </row>
    <row r="25" spans="1:16" x14ac:dyDescent="0.35">
      <c r="A25" s="2"/>
      <c r="B25" s="1"/>
      <c r="C25" s="1"/>
      <c r="D25" s="1"/>
      <c r="E25" s="1"/>
      <c r="F25" s="1"/>
      <c r="G25" s="1"/>
      <c r="H25" s="1"/>
      <c r="I25" s="1"/>
      <c r="J25" s="1"/>
      <c r="K25" s="1"/>
      <c r="L25" s="1"/>
      <c r="M25" s="1"/>
      <c r="N25" s="1"/>
      <c r="O25" s="1"/>
      <c r="P25" s="2"/>
    </row>
    <row r="26" spans="1:16" x14ac:dyDescent="0.3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zoomScale="80" zoomScaleNormal="80" workbookViewId="0">
      <selection activeCell="G16" sqref="G16"/>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4'!D8</f>
        <v>Bola Besar (sepak bola)</v>
      </c>
      <c r="F15" s="62" t="str">
        <f>'LM 4'!D9</f>
        <v>Bola Kecil (bola tangan)</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v>80</v>
      </c>
      <c r="F16" s="63">
        <v>80</v>
      </c>
      <c r="G16" s="63"/>
      <c r="H16" s="63"/>
      <c r="I16" s="63"/>
      <c r="J16" s="63"/>
      <c r="K16" s="63"/>
      <c r="L16" s="63"/>
      <c r="M16" s="63"/>
      <c r="N16" s="63"/>
      <c r="O16" s="64">
        <f>IFERROR(AVERAGE(E16:N16),"-")</f>
        <v>80</v>
      </c>
      <c r="P16" s="64"/>
      <c r="Q16" s="64"/>
      <c r="R16" s="64" t="str">
        <f>IFERROR(AVERAGE(P16:Q16),"-")</f>
        <v>-</v>
      </c>
      <c r="S16" s="37">
        <f>IFERROR(AVERAGE(O16,R16),"-")</f>
        <v>80</v>
      </c>
      <c r="T16" s="55"/>
      <c r="U16" s="35"/>
      <c r="V16" s="44"/>
      <c r="W16" s="44"/>
      <c r="X16" s="44"/>
      <c r="Y16" s="44"/>
      <c r="Z16" s="44"/>
      <c r="AA16" s="44"/>
      <c r="AB16" s="44"/>
      <c r="AC16" s="44"/>
    </row>
    <row r="17" spans="1:29" x14ac:dyDescent="0.3">
      <c r="A17" s="35"/>
      <c r="B17" s="55"/>
      <c r="C17" s="37">
        <v>2</v>
      </c>
      <c r="D17" s="39" t="str">
        <f>'DATA SISWA'!F11</f>
        <v>ALVIANO IBRAHIM MOVIC. S</v>
      </c>
      <c r="E17" s="63">
        <v>0</v>
      </c>
      <c r="F17" s="63">
        <v>0</v>
      </c>
      <c r="G17" s="63"/>
      <c r="H17" s="63"/>
      <c r="I17" s="63"/>
      <c r="J17" s="63"/>
      <c r="K17" s="63"/>
      <c r="L17" s="63"/>
      <c r="M17" s="63"/>
      <c r="N17" s="63"/>
      <c r="O17" s="64">
        <f t="shared" ref="O17:O55" si="0">IFERROR(AVERAGE(E17:N17),"-")</f>
        <v>0</v>
      </c>
      <c r="P17" s="64"/>
      <c r="Q17" s="64"/>
      <c r="R17" s="64" t="str">
        <f t="shared" ref="R17:R55" si="1">IFERROR(AVERAGE(P17:Q17),"-")</f>
        <v>-</v>
      </c>
      <c r="S17" s="37">
        <f t="shared" ref="S17:S55" si="2">IFERROR(AVERAGE(O17,R17),"-")</f>
        <v>0</v>
      </c>
      <c r="T17" s="55"/>
      <c r="U17" s="35"/>
      <c r="V17" s="44"/>
      <c r="W17" s="44"/>
      <c r="X17" s="44"/>
      <c r="Y17" s="44"/>
      <c r="Z17" s="44"/>
      <c r="AA17" s="44"/>
      <c r="AB17" s="44"/>
      <c r="AC17" s="44"/>
    </row>
    <row r="18" spans="1:29" x14ac:dyDescent="0.3">
      <c r="A18" s="35"/>
      <c r="B18" s="55"/>
      <c r="C18" s="37">
        <v>3</v>
      </c>
      <c r="D18" s="39" t="str">
        <f>'DATA SISWA'!F12</f>
        <v>ARDIAN PRASETYA</v>
      </c>
      <c r="E18" s="63">
        <v>80</v>
      </c>
      <c r="F18" s="63">
        <v>80</v>
      </c>
      <c r="G18" s="63"/>
      <c r="H18" s="63"/>
      <c r="I18" s="63"/>
      <c r="J18" s="63"/>
      <c r="K18" s="63"/>
      <c r="L18" s="63"/>
      <c r="M18" s="63"/>
      <c r="N18" s="63"/>
      <c r="O18" s="64">
        <f t="shared" si="0"/>
        <v>80</v>
      </c>
      <c r="P18" s="64"/>
      <c r="Q18" s="64"/>
      <c r="R18" s="64" t="str">
        <f t="shared" si="1"/>
        <v>-</v>
      </c>
      <c r="S18" s="37">
        <f t="shared" si="2"/>
        <v>80</v>
      </c>
      <c r="T18" s="55"/>
      <c r="U18" s="35"/>
      <c r="V18" s="44"/>
      <c r="W18" s="44"/>
      <c r="X18" s="44"/>
      <c r="Y18" s="44"/>
      <c r="Z18" s="44"/>
      <c r="AA18" s="44"/>
      <c r="AB18" s="44"/>
      <c r="AC18" s="44"/>
    </row>
    <row r="19" spans="1:29" x14ac:dyDescent="0.3">
      <c r="A19" s="35"/>
      <c r="B19" s="55"/>
      <c r="C19" s="37">
        <v>4</v>
      </c>
      <c r="D19" s="39" t="str">
        <f>'DATA SISWA'!F13</f>
        <v>ARYA FA'ADIL</v>
      </c>
      <c r="E19" s="63">
        <v>85</v>
      </c>
      <c r="F19" s="63">
        <v>80</v>
      </c>
      <c r="G19" s="63"/>
      <c r="H19" s="63"/>
      <c r="I19" s="63"/>
      <c r="J19" s="63"/>
      <c r="K19" s="63"/>
      <c r="L19" s="63"/>
      <c r="M19" s="63"/>
      <c r="N19" s="63"/>
      <c r="O19" s="64">
        <f t="shared" si="0"/>
        <v>82.5</v>
      </c>
      <c r="P19" s="64"/>
      <c r="Q19" s="64"/>
      <c r="R19" s="64" t="str">
        <f t="shared" si="1"/>
        <v>-</v>
      </c>
      <c r="S19" s="37">
        <f t="shared" si="2"/>
        <v>82.5</v>
      </c>
      <c r="T19" s="55"/>
      <c r="U19" s="35"/>
      <c r="V19" s="44"/>
      <c r="W19" s="44"/>
      <c r="X19" s="44"/>
      <c r="Y19" s="44"/>
      <c r="Z19" s="44"/>
      <c r="AA19" s="44"/>
      <c r="AB19" s="44"/>
      <c r="AC19" s="44"/>
    </row>
    <row r="20" spans="1:29" x14ac:dyDescent="0.3">
      <c r="A20" s="35"/>
      <c r="B20" s="55"/>
      <c r="C20" s="37">
        <v>5</v>
      </c>
      <c r="D20" s="39" t="str">
        <f>'DATA SISWA'!F14</f>
        <v>DARA CATLIN AURELLIA</v>
      </c>
      <c r="E20" s="63">
        <v>80</v>
      </c>
      <c r="F20" s="63">
        <v>80</v>
      </c>
      <c r="G20" s="63"/>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x14ac:dyDescent="0.3">
      <c r="A21" s="35"/>
      <c r="B21" s="55"/>
      <c r="C21" s="37">
        <v>6</v>
      </c>
      <c r="D21" s="39" t="str">
        <f>'DATA SISWA'!F15</f>
        <v>Erfiq Rafsanjani</v>
      </c>
      <c r="E21" s="63">
        <v>85</v>
      </c>
      <c r="F21" s="63">
        <v>80</v>
      </c>
      <c r="G21" s="63"/>
      <c r="H21" s="63"/>
      <c r="I21" s="63"/>
      <c r="J21" s="63"/>
      <c r="K21" s="63"/>
      <c r="L21" s="63"/>
      <c r="M21" s="63"/>
      <c r="N21" s="63"/>
      <c r="O21" s="64">
        <f t="shared" si="0"/>
        <v>82.5</v>
      </c>
      <c r="P21" s="64"/>
      <c r="Q21" s="64"/>
      <c r="R21" s="64" t="str">
        <f t="shared" si="1"/>
        <v>-</v>
      </c>
      <c r="S21" s="37">
        <f t="shared" si="2"/>
        <v>82.5</v>
      </c>
      <c r="T21" s="55"/>
      <c r="U21" s="35"/>
      <c r="V21" s="44"/>
      <c r="W21" s="44"/>
      <c r="X21" s="44"/>
      <c r="Y21" s="44"/>
      <c r="Z21" s="44"/>
      <c r="AA21" s="44"/>
      <c r="AB21" s="44"/>
      <c r="AC21" s="44"/>
    </row>
    <row r="22" spans="1:29" x14ac:dyDescent="0.3">
      <c r="A22" s="35"/>
      <c r="B22" s="55"/>
      <c r="C22" s="37">
        <v>7</v>
      </c>
      <c r="D22" s="39" t="str">
        <f>'DATA SISWA'!F16</f>
        <v>Rizky Alfararizy Pratama</v>
      </c>
      <c r="E22" s="63">
        <v>75</v>
      </c>
      <c r="F22" s="63">
        <v>80</v>
      </c>
      <c r="G22" s="63"/>
      <c r="H22" s="63"/>
      <c r="I22" s="63"/>
      <c r="J22" s="63"/>
      <c r="K22" s="63"/>
      <c r="L22" s="63"/>
      <c r="M22" s="63"/>
      <c r="N22" s="63"/>
      <c r="O22" s="64">
        <f t="shared" si="0"/>
        <v>77.5</v>
      </c>
      <c r="P22" s="64"/>
      <c r="Q22" s="64"/>
      <c r="R22" s="64" t="str">
        <f t="shared" si="1"/>
        <v>-</v>
      </c>
      <c r="S22" s="37">
        <f t="shared" si="2"/>
        <v>77.5</v>
      </c>
      <c r="T22" s="55"/>
      <c r="U22" s="35"/>
      <c r="V22" s="44"/>
      <c r="W22" s="44"/>
      <c r="X22" s="44"/>
      <c r="Y22" s="44"/>
      <c r="Z22" s="44"/>
      <c r="AA22" s="44"/>
      <c r="AB22" s="44"/>
      <c r="AC22" s="44"/>
    </row>
    <row r="23" spans="1:29" x14ac:dyDescent="0.3">
      <c r="A23" s="35"/>
      <c r="B23" s="55"/>
      <c r="C23" s="37">
        <v>8</v>
      </c>
      <c r="D23" s="39" t="str">
        <f>'DATA SISWA'!F17</f>
        <v>Silvi Putri Aulia</v>
      </c>
      <c r="E23" s="63">
        <v>75</v>
      </c>
      <c r="F23" s="63">
        <v>80</v>
      </c>
      <c r="G23" s="63"/>
      <c r="H23" s="63"/>
      <c r="I23" s="63"/>
      <c r="J23" s="63"/>
      <c r="K23" s="63"/>
      <c r="L23" s="63"/>
      <c r="M23" s="63"/>
      <c r="N23" s="63"/>
      <c r="O23" s="64">
        <f t="shared" si="0"/>
        <v>77.5</v>
      </c>
      <c r="P23" s="64"/>
      <c r="Q23" s="64"/>
      <c r="R23" s="64" t="str">
        <f t="shared" si="1"/>
        <v>-</v>
      </c>
      <c r="S23" s="37">
        <f t="shared" si="2"/>
        <v>77.5</v>
      </c>
      <c r="T23" s="55"/>
      <c r="U23" s="35"/>
      <c r="V23" s="44"/>
      <c r="W23" s="44"/>
      <c r="X23" s="44"/>
      <c r="Y23" s="44"/>
      <c r="Z23" s="44"/>
      <c r="AA23" s="44"/>
      <c r="AB23" s="44"/>
      <c r="AC23" s="44"/>
    </row>
    <row r="24" spans="1:29" x14ac:dyDescent="0.3">
      <c r="A24" s="35"/>
      <c r="B24" s="55"/>
      <c r="C24" s="37">
        <v>9</v>
      </c>
      <c r="D24" s="39" t="str">
        <f>'DATA SISWA'!F18</f>
        <v>WULAN DIANA RAMADANI</v>
      </c>
      <c r="E24" s="63">
        <v>75</v>
      </c>
      <c r="F24" s="63">
        <v>80</v>
      </c>
      <c r="G24" s="63"/>
      <c r="H24" s="63"/>
      <c r="I24" s="63"/>
      <c r="J24" s="63"/>
      <c r="K24" s="63"/>
      <c r="L24" s="63"/>
      <c r="M24" s="63"/>
      <c r="N24" s="63"/>
      <c r="O24" s="64">
        <f t="shared" si="0"/>
        <v>77.5</v>
      </c>
      <c r="P24" s="64"/>
      <c r="Q24" s="64"/>
      <c r="R24" s="64" t="str">
        <f t="shared" si="1"/>
        <v>-</v>
      </c>
      <c r="S24" s="37">
        <f t="shared" si="2"/>
        <v>77.5</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topLeftCell="F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"&amp;INTRAKURIKULER!D14</f>
        <v>MATA PELAJARAN Seni Budaya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"&amp;INTRAKURIKULER!D15</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"&amp;INTRAKURIKULER!D16</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"&amp;INTRAKURIKULER!D17</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topLeftCell="D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"&amp;INTRAKURIKULER!D18</f>
        <v>MATA PELAJARAN Informatika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opLeftCell="D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"&amp;INTRAKURIKULER!D19</f>
        <v>MATA PELAJARAN Projek Ilmu Pengetahuan Alam dan Sosial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H1"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"&amp;INTRAKURIKULER!D20</f>
        <v>MATA PELAJARAN Dasar-dasar Program Keahlian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796875" defaultRowHeight="14" x14ac:dyDescent="0.3"/>
  <cols>
    <col min="1" max="1" width="3.26953125" style="36" customWidth="1"/>
    <col min="2" max="2" width="6.26953125" style="36" customWidth="1"/>
    <col min="3" max="3" width="5.26953125" style="36" customWidth="1"/>
    <col min="4" max="4" width="44.26953125" style="36" customWidth="1"/>
    <col min="5" max="14" width="7.54296875" style="51" customWidth="1"/>
    <col min="15" max="15" width="7.54296875" style="36" customWidth="1"/>
    <col min="16" max="17" width="7.453125" style="60" customWidth="1"/>
    <col min="18" max="18" width="9.26953125" style="36" customWidth="1"/>
    <col min="19" max="19" width="8.1796875" style="36" customWidth="1"/>
    <col min="20" max="20" width="6.81640625" style="36" customWidth="1"/>
    <col min="21" max="21" width="4.1796875" style="36" customWidth="1"/>
    <col min="22" max="26" width="6.81640625" style="36" customWidth="1"/>
    <col min="27" max="16384" width="9.1796875" style="36"/>
  </cols>
  <sheetData>
    <row r="1" spans="1:29" x14ac:dyDescent="0.3">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3">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3">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3">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3">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3">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5" x14ac:dyDescent="0.2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5" x14ac:dyDescent="0.2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5" x14ac:dyDescent="0.2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5" x14ac:dyDescent="0.2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5" x14ac:dyDescent="0.2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3">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3">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3">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3">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x14ac:dyDescent="0.3">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3">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3">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3">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3">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3">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3">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3">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3">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3">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3">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3">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3">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3">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3">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3">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3">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3">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3">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3">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3">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3">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3">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3">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3">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3">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3">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3">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3">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3">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3">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3">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3">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3">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3">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3">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3">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3">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3">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3">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3">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3">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3">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3">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3">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3">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3">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3">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3">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3">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3">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3">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3">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3">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3">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3">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workbookViewId="0"/>
  </sheetViews>
  <sheetFormatPr defaultRowHeight="14.5" x14ac:dyDescent="0.35"/>
  <cols>
    <col min="1" max="1" width="3.26953125" customWidth="1"/>
    <col min="2" max="2" width="4.1796875" customWidth="1"/>
    <col min="3" max="3" width="5.54296875" customWidth="1"/>
    <col min="4" max="4" width="34.26953125" customWidth="1"/>
    <col min="5" max="19" width="8.54296875" style="77" customWidth="1"/>
    <col min="20" max="20" width="7" style="77" customWidth="1"/>
    <col min="21" max="21" width="3.7265625" customWidth="1"/>
  </cols>
  <sheetData>
    <row r="1" spans="1:43" x14ac:dyDescent="0.3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3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35">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x14ac:dyDescent="0.3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3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3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3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35">
      <c r="A8" s="5"/>
      <c r="B8" s="1"/>
      <c r="C8" s="37">
        <v>1</v>
      </c>
      <c r="D8" s="39" t="str">
        <f>'DATA SISWA'!F10</f>
        <v>Afgan Satria Pratama</v>
      </c>
      <c r="E8" s="78" t="str">
        <f>'S1'!S16</f>
        <v>-</v>
      </c>
      <c r="F8" s="78" t="str">
        <f>'S2'!S16</f>
        <v>-</v>
      </c>
      <c r="G8" s="78" t="str">
        <f>'S3'!S16</f>
        <v>-</v>
      </c>
      <c r="H8" s="78">
        <f>'S4'!S16</f>
        <v>80</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35">
      <c r="A9" s="5"/>
      <c r="B9" s="1"/>
      <c r="C9" s="37">
        <v>2</v>
      </c>
      <c r="D9" s="39" t="str">
        <f>'DATA SISWA'!F11</f>
        <v>ALVIANO IBRAHIM MOVIC. S</v>
      </c>
      <c r="E9" s="78" t="str">
        <f>'S1'!S17</f>
        <v>-</v>
      </c>
      <c r="F9" s="78" t="str">
        <f>'S2'!S17</f>
        <v>-</v>
      </c>
      <c r="G9" s="78" t="str">
        <f>'S3'!S17</f>
        <v>-</v>
      </c>
      <c r="H9" s="78">
        <f>'S4'!S17</f>
        <v>0</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35">
      <c r="A10" s="5"/>
      <c r="B10" s="1"/>
      <c r="C10" s="37">
        <v>3</v>
      </c>
      <c r="D10" s="39" t="str">
        <f>'DATA SISWA'!F12</f>
        <v>ARDIAN PRASETYA</v>
      </c>
      <c r="E10" s="78" t="str">
        <f>'S1'!S18</f>
        <v>-</v>
      </c>
      <c r="F10" s="78" t="str">
        <f>'S2'!S18</f>
        <v>-</v>
      </c>
      <c r="G10" s="78" t="str">
        <f>'S3'!S18</f>
        <v>-</v>
      </c>
      <c r="H10" s="78">
        <f>'S4'!S18</f>
        <v>80</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35">
      <c r="A11" s="5"/>
      <c r="B11" s="1"/>
      <c r="C11" s="37">
        <v>4</v>
      </c>
      <c r="D11" s="39" t="str">
        <f>'DATA SISWA'!F13</f>
        <v>ARYA FA'ADIL</v>
      </c>
      <c r="E11" s="78" t="str">
        <f>'S1'!S19</f>
        <v>-</v>
      </c>
      <c r="F11" s="78" t="str">
        <f>'S2'!S19</f>
        <v>-</v>
      </c>
      <c r="G11" s="78" t="str">
        <f>'S3'!S19</f>
        <v>-</v>
      </c>
      <c r="H11" s="78">
        <f>'S4'!S19</f>
        <v>82.5</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35">
      <c r="A12" s="5"/>
      <c r="B12" s="1"/>
      <c r="C12" s="37">
        <v>5</v>
      </c>
      <c r="D12" s="39" t="str">
        <f>'DATA SISWA'!F14</f>
        <v>DARA CATLIN AURELLIA</v>
      </c>
      <c r="E12" s="78" t="str">
        <f>'S1'!S20</f>
        <v>-</v>
      </c>
      <c r="F12" s="78" t="str">
        <f>'S2'!S20</f>
        <v>-</v>
      </c>
      <c r="G12" s="78" t="str">
        <f>'S3'!S20</f>
        <v>-</v>
      </c>
      <c r="H12" s="78">
        <f>'S4'!S20</f>
        <v>80</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35">
      <c r="A13" s="5"/>
      <c r="B13" s="1"/>
      <c r="C13" s="37">
        <v>6</v>
      </c>
      <c r="D13" s="39" t="str">
        <f>'DATA SISWA'!F15</f>
        <v>Erfiq Rafsanjani</v>
      </c>
      <c r="E13" s="78" t="str">
        <f>'S1'!S21</f>
        <v>-</v>
      </c>
      <c r="F13" s="78" t="str">
        <f>'S2'!S21</f>
        <v>-</v>
      </c>
      <c r="G13" s="78" t="str">
        <f>'S3'!S21</f>
        <v>-</v>
      </c>
      <c r="H13" s="78">
        <f>'S4'!S21</f>
        <v>82.5</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35">
      <c r="A14" s="5"/>
      <c r="B14" s="1"/>
      <c r="C14" s="37">
        <v>7</v>
      </c>
      <c r="D14" s="39" t="str">
        <f>'DATA SISWA'!F16</f>
        <v>Rizky Alfararizy Pratama</v>
      </c>
      <c r="E14" s="78" t="str">
        <f>'S1'!S22</f>
        <v>-</v>
      </c>
      <c r="F14" s="78" t="str">
        <f>'S2'!S22</f>
        <v>-</v>
      </c>
      <c r="G14" s="78" t="str">
        <f>'S3'!S22</f>
        <v>-</v>
      </c>
      <c r="H14" s="78">
        <f>'S4'!S22</f>
        <v>77.5</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35">
      <c r="A15" s="5"/>
      <c r="B15" s="1"/>
      <c r="C15" s="37">
        <v>8</v>
      </c>
      <c r="D15" s="39" t="str">
        <f>'DATA SISWA'!F17</f>
        <v>Silvi Putri Aulia</v>
      </c>
      <c r="E15" s="78" t="str">
        <f>'S1'!S23</f>
        <v>-</v>
      </c>
      <c r="F15" s="78" t="str">
        <f>'S2'!S23</f>
        <v>-</v>
      </c>
      <c r="G15" s="78" t="str">
        <f>'S3'!S23</f>
        <v>-</v>
      </c>
      <c r="H15" s="78">
        <f>'S4'!S23</f>
        <v>77.5</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35">
      <c r="A16" s="5"/>
      <c r="B16" s="1"/>
      <c r="C16" s="37">
        <v>9</v>
      </c>
      <c r="D16" s="39" t="str">
        <f>'DATA SISWA'!F18</f>
        <v>WULAN DIANA RAMADANI</v>
      </c>
      <c r="E16" s="78" t="str">
        <f>'S1'!S24</f>
        <v>-</v>
      </c>
      <c r="F16" s="78" t="str">
        <f>'S2'!S24</f>
        <v>-</v>
      </c>
      <c r="G16" s="78" t="str">
        <f>'S3'!S24</f>
        <v>-</v>
      </c>
      <c r="H16" s="78">
        <f>'S4'!S24</f>
        <v>77.5</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35">
      <c r="A17" s="5"/>
      <c r="B17" s="1"/>
      <c r="C17" s="37">
        <v>10</v>
      </c>
      <c r="D17" s="39">
        <f>'DATA SISWA'!F19</f>
        <v>0</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35">
      <c r="A18" s="5"/>
      <c r="B18" s="1"/>
      <c r="C18" s="37">
        <v>11</v>
      </c>
      <c r="D18" s="39">
        <f>'DATA SISWA'!F20</f>
        <v>0</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35">
      <c r="A19" s="5"/>
      <c r="B19" s="1"/>
      <c r="C19" s="37">
        <v>12</v>
      </c>
      <c r="D19" s="39">
        <f>'DATA SISWA'!F21</f>
        <v>0</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35">
      <c r="A20" s="5"/>
      <c r="B20" s="1"/>
      <c r="C20" s="37">
        <v>13</v>
      </c>
      <c r="D20" s="39">
        <f>'DATA SISWA'!F22</f>
        <v>0</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35">
      <c r="A21" s="5"/>
      <c r="B21" s="1"/>
      <c r="C21" s="37">
        <v>14</v>
      </c>
      <c r="D21" s="39">
        <f>'DATA SISWA'!F23</f>
        <v>0</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35">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35">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35">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35">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35">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35">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35">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35">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35">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35">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35">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35">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35">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3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3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3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3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3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3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3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3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3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3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3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3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3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35">
      <c r="A48" s="5"/>
      <c r="B48" s="1"/>
      <c r="C48" s="373" t="s">
        <v>304</v>
      </c>
      <c r="D48" s="373"/>
      <c r="E48" s="300">
        <f>IFERROR(AVERAGE(E8:E47),0)</f>
        <v>0</v>
      </c>
      <c r="F48" s="300">
        <f t="shared" ref="F48:S48" si="0">IFERROR(AVERAGE(F8:F47),0)</f>
        <v>0</v>
      </c>
      <c r="G48" s="300">
        <f t="shared" si="0"/>
        <v>0</v>
      </c>
      <c r="H48" s="300">
        <f t="shared" si="0"/>
        <v>70.833333333333329</v>
      </c>
      <c r="I48" s="300">
        <f t="shared" si="0"/>
        <v>0</v>
      </c>
      <c r="J48" s="300">
        <f t="shared" si="0"/>
        <v>0</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35">
      <c r="A49" s="5"/>
      <c r="B49" s="1"/>
      <c r="C49" s="373" t="s">
        <v>305</v>
      </c>
      <c r="D49" s="373"/>
      <c r="E49" s="300">
        <f>MAX(E8:E47)</f>
        <v>0</v>
      </c>
      <c r="F49" s="300">
        <f>MAX(F8:F47)</f>
        <v>0</v>
      </c>
      <c r="G49" s="300">
        <f t="shared" ref="G49:S49" si="1">MAX(G8:G47)</f>
        <v>0</v>
      </c>
      <c r="H49" s="300">
        <f t="shared" si="1"/>
        <v>82.5</v>
      </c>
      <c r="I49" s="300">
        <f t="shared" si="1"/>
        <v>0</v>
      </c>
      <c r="J49" s="300">
        <f t="shared" si="1"/>
        <v>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35">
      <c r="A50" s="5"/>
      <c r="B50" s="1"/>
      <c r="C50" s="373" t="s">
        <v>306</v>
      </c>
      <c r="D50" s="373"/>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3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3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3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3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3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3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3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3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3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3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3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3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3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3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3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3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3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3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3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3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3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3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3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3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3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3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3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3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3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4.5" x14ac:dyDescent="0.35"/>
  <cols>
    <col min="1" max="1" width="3.26953125" customWidth="1"/>
    <col min="2" max="2" width="4.1796875" customWidth="1"/>
    <col min="3" max="3" width="5.54296875" customWidth="1"/>
    <col min="4" max="4" width="38.7265625" customWidth="1"/>
    <col min="5" max="5" width="16.54296875" customWidth="1"/>
    <col min="6" max="14" width="16.54296875" style="77" customWidth="1"/>
    <col min="15" max="15" width="7" style="77" customWidth="1"/>
    <col min="16" max="16" width="3.7265625" customWidth="1"/>
  </cols>
  <sheetData>
    <row r="1" spans="1:16" x14ac:dyDescent="0.35">
      <c r="A1" s="5"/>
      <c r="B1" s="5"/>
      <c r="C1" s="5"/>
      <c r="D1" s="5"/>
      <c r="E1" s="5"/>
      <c r="F1" s="75"/>
      <c r="G1" s="75"/>
      <c r="H1" s="75"/>
      <c r="I1" s="75"/>
      <c r="J1" s="75"/>
      <c r="K1" s="75"/>
      <c r="L1" s="75"/>
      <c r="M1" s="75"/>
      <c r="N1" s="75"/>
      <c r="O1" s="75"/>
      <c r="P1" s="5"/>
    </row>
    <row r="2" spans="1:16" x14ac:dyDescent="0.35">
      <c r="A2" s="5"/>
      <c r="B2" s="1"/>
      <c r="C2" s="1"/>
      <c r="D2" s="1"/>
      <c r="E2" s="1"/>
      <c r="F2" s="76"/>
      <c r="G2" s="76"/>
      <c r="H2" s="76"/>
      <c r="I2" s="76"/>
      <c r="J2" s="76"/>
      <c r="K2" s="76"/>
      <c r="L2" s="76"/>
      <c r="M2" s="76"/>
      <c r="N2" s="76"/>
      <c r="O2" s="76"/>
      <c r="P2" s="5"/>
    </row>
    <row r="3" spans="1:16" ht="27.75" customHeight="1" x14ac:dyDescent="0.35">
      <c r="A3" s="5"/>
      <c r="B3" s="372" t="s">
        <v>178</v>
      </c>
      <c r="C3" s="372"/>
      <c r="D3" s="372"/>
      <c r="E3" s="372"/>
      <c r="F3" s="372"/>
      <c r="G3" s="372"/>
      <c r="H3" s="372"/>
      <c r="I3" s="372"/>
      <c r="J3" s="372"/>
      <c r="K3" s="372"/>
      <c r="L3" s="372"/>
      <c r="M3" s="372"/>
      <c r="N3" s="372"/>
      <c r="O3" s="372"/>
      <c r="P3" s="5"/>
    </row>
    <row r="4" spans="1:16" ht="21" customHeight="1" x14ac:dyDescent="0.35">
      <c r="A4" s="5"/>
      <c r="B4" s="1"/>
      <c r="C4" s="1"/>
      <c r="D4" s="1"/>
      <c r="E4" s="1"/>
      <c r="F4" s="76"/>
      <c r="G4" s="76"/>
      <c r="H4" s="76"/>
      <c r="I4" s="76"/>
      <c r="J4" s="76"/>
      <c r="K4" s="76"/>
      <c r="L4" s="76"/>
      <c r="M4" s="76"/>
      <c r="N4" s="76"/>
      <c r="O4" s="76"/>
      <c r="P4" s="5"/>
    </row>
    <row r="5" spans="1:16" ht="15" thickBot="1" x14ac:dyDescent="0.4">
      <c r="A5" s="5"/>
      <c r="B5" s="1"/>
      <c r="C5" s="26" t="s">
        <v>139</v>
      </c>
      <c r="D5" s="1"/>
      <c r="E5" s="1"/>
      <c r="F5" s="76"/>
      <c r="G5" s="76"/>
      <c r="H5" s="76"/>
      <c r="I5" s="76"/>
      <c r="J5" s="76"/>
      <c r="K5" s="76"/>
      <c r="L5" s="76"/>
      <c r="M5" s="76"/>
      <c r="N5" s="76"/>
      <c r="O5" s="76"/>
      <c r="P5" s="5"/>
    </row>
    <row r="6" spans="1:16" x14ac:dyDescent="0.35">
      <c r="A6" s="5"/>
      <c r="B6" s="1"/>
      <c r="C6" s="26">
        <v>1</v>
      </c>
      <c r="D6" s="26" t="s">
        <v>189</v>
      </c>
      <c r="E6" s="1"/>
      <c r="F6" s="76"/>
      <c r="G6" s="76"/>
      <c r="H6" s="76"/>
      <c r="I6" s="76"/>
      <c r="J6" s="76"/>
      <c r="K6" s="374" t="s">
        <v>191</v>
      </c>
      <c r="L6" s="76"/>
      <c r="M6" s="76"/>
      <c r="N6" s="76"/>
      <c r="O6" s="76"/>
      <c r="P6" s="5"/>
    </row>
    <row r="7" spans="1:16" ht="15" thickBot="1" x14ac:dyDescent="0.4">
      <c r="A7" s="5"/>
      <c r="B7" s="1"/>
      <c r="C7" s="26">
        <v>2</v>
      </c>
      <c r="D7" s="26" t="s">
        <v>190</v>
      </c>
      <c r="E7" s="1"/>
      <c r="F7" s="76"/>
      <c r="G7" s="76"/>
      <c r="H7" s="76"/>
      <c r="I7" s="76"/>
      <c r="J7" s="85"/>
      <c r="K7" s="375"/>
      <c r="L7" s="76"/>
      <c r="M7" s="87"/>
      <c r="N7" s="76"/>
      <c r="O7" s="76"/>
      <c r="P7" s="5"/>
    </row>
    <row r="8" spans="1:16" x14ac:dyDescent="0.35">
      <c r="A8" s="5"/>
      <c r="B8" s="1"/>
      <c r="C8" s="26"/>
      <c r="D8" s="1"/>
      <c r="E8" s="1"/>
      <c r="F8" s="76"/>
      <c r="G8" s="76"/>
      <c r="H8" s="76"/>
      <c r="I8" s="76"/>
      <c r="J8" s="76"/>
      <c r="K8" s="76"/>
      <c r="L8" s="76"/>
      <c r="M8" s="76"/>
      <c r="N8" s="76"/>
      <c r="O8" s="76"/>
      <c r="P8" s="5"/>
    </row>
    <row r="9" spans="1:16" x14ac:dyDescent="0.35">
      <c r="A9" s="5"/>
      <c r="B9" s="1"/>
      <c r="C9" s="1"/>
      <c r="D9" s="1"/>
      <c r="E9" s="1"/>
      <c r="F9" s="76"/>
      <c r="G9" s="76"/>
      <c r="H9" s="76"/>
      <c r="I9" s="76"/>
      <c r="J9" s="76"/>
      <c r="K9" s="76"/>
      <c r="L9" s="76"/>
      <c r="M9" s="76"/>
      <c r="N9" s="76"/>
      <c r="O9" s="76"/>
      <c r="P9" s="5"/>
    </row>
    <row r="10" spans="1:16" ht="50.25" customHeight="1" x14ac:dyDescent="0.3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35">
      <c r="A11" s="5"/>
      <c r="B11" s="1"/>
      <c r="C11" s="37">
        <v>1</v>
      </c>
      <c r="D11" s="39" t="str">
        <f>'DATA SISWA'!F10</f>
        <v>Afgan Satria Pratama</v>
      </c>
      <c r="E11" s="86"/>
      <c r="F11" s="78"/>
      <c r="G11" s="86"/>
      <c r="H11" s="78"/>
      <c r="I11" s="86"/>
      <c r="J11" s="78"/>
      <c r="K11" s="86"/>
      <c r="L11" s="78"/>
      <c r="M11" s="86"/>
      <c r="N11" s="78"/>
      <c r="O11" s="76"/>
      <c r="P11" s="5"/>
    </row>
    <row r="12" spans="1:16" x14ac:dyDescent="0.35">
      <c r="A12" s="5"/>
      <c r="B12" s="1"/>
      <c r="C12" s="37">
        <v>2</v>
      </c>
      <c r="D12" s="39" t="str">
        <f>'DATA SISWA'!F11</f>
        <v>ALVIANO IBRAHIM MOVIC. S</v>
      </c>
      <c r="E12" s="86"/>
      <c r="F12" s="78"/>
      <c r="G12" s="86"/>
      <c r="H12" s="78"/>
      <c r="I12" s="86"/>
      <c r="J12" s="78"/>
      <c r="K12" s="86"/>
      <c r="L12" s="78"/>
      <c r="M12" s="86"/>
      <c r="N12" s="78"/>
      <c r="O12" s="76"/>
      <c r="P12" s="5"/>
    </row>
    <row r="13" spans="1:16" x14ac:dyDescent="0.35">
      <c r="A13" s="5"/>
      <c r="B13" s="1"/>
      <c r="C13" s="37">
        <v>3</v>
      </c>
      <c r="D13" s="39" t="str">
        <f>'DATA SISWA'!F12</f>
        <v>ARDIAN PRASETYA</v>
      </c>
      <c r="E13" s="86"/>
      <c r="F13" s="78"/>
      <c r="G13" s="86"/>
      <c r="H13" s="78"/>
      <c r="I13" s="86"/>
      <c r="J13" s="78"/>
      <c r="K13" s="86"/>
      <c r="L13" s="78"/>
      <c r="M13" s="86"/>
      <c r="N13" s="78"/>
      <c r="O13" s="76"/>
      <c r="P13" s="5"/>
    </row>
    <row r="14" spans="1:16" x14ac:dyDescent="0.35">
      <c r="A14" s="5"/>
      <c r="B14" s="1"/>
      <c r="C14" s="37">
        <v>4</v>
      </c>
      <c r="D14" s="39" t="str">
        <f>'DATA SISWA'!F13</f>
        <v>ARYA FA'ADIL</v>
      </c>
      <c r="E14" s="86"/>
      <c r="F14" s="78"/>
      <c r="G14" s="86"/>
      <c r="H14" s="78"/>
      <c r="I14" s="86"/>
      <c r="J14" s="78"/>
      <c r="K14" s="86"/>
      <c r="L14" s="78"/>
      <c r="M14" s="86"/>
      <c r="N14" s="78"/>
      <c r="O14" s="76"/>
      <c r="P14" s="5"/>
    </row>
    <row r="15" spans="1:16" x14ac:dyDescent="0.35">
      <c r="A15" s="5"/>
      <c r="B15" s="1"/>
      <c r="C15" s="37">
        <v>5</v>
      </c>
      <c r="D15" s="39" t="str">
        <f>'DATA SISWA'!F14</f>
        <v>DARA CATLIN AURELLIA</v>
      </c>
      <c r="E15" s="86"/>
      <c r="F15" s="78"/>
      <c r="G15" s="86"/>
      <c r="H15" s="78"/>
      <c r="I15" s="86"/>
      <c r="J15" s="78"/>
      <c r="K15" s="86"/>
      <c r="L15" s="78"/>
      <c r="M15" s="86"/>
      <c r="N15" s="78"/>
      <c r="O15" s="76"/>
      <c r="P15" s="5"/>
    </row>
    <row r="16" spans="1:16" x14ac:dyDescent="0.35">
      <c r="A16" s="5"/>
      <c r="B16" s="1"/>
      <c r="C16" s="37">
        <v>6</v>
      </c>
      <c r="D16" s="39" t="str">
        <f>'DATA SISWA'!F15</f>
        <v>Erfiq Rafsanjani</v>
      </c>
      <c r="E16" s="86"/>
      <c r="F16" s="78"/>
      <c r="G16" s="86"/>
      <c r="H16" s="78"/>
      <c r="I16" s="86"/>
      <c r="J16" s="78"/>
      <c r="K16" s="86"/>
      <c r="L16" s="78"/>
      <c r="M16" s="86"/>
      <c r="N16" s="78"/>
      <c r="O16" s="76"/>
      <c r="P16" s="5"/>
    </row>
    <row r="17" spans="1:16" x14ac:dyDescent="0.35">
      <c r="A17" s="5"/>
      <c r="B17" s="1"/>
      <c r="C17" s="37">
        <v>7</v>
      </c>
      <c r="D17" s="39" t="str">
        <f>'DATA SISWA'!F16</f>
        <v>Rizky Alfararizy Pratama</v>
      </c>
      <c r="E17" s="86"/>
      <c r="F17" s="78"/>
      <c r="G17" s="86"/>
      <c r="H17" s="78"/>
      <c r="I17" s="86"/>
      <c r="J17" s="78"/>
      <c r="K17" s="86"/>
      <c r="L17" s="78"/>
      <c r="M17" s="86"/>
      <c r="N17" s="78"/>
      <c r="O17" s="76"/>
      <c r="P17" s="5"/>
    </row>
    <row r="18" spans="1:16" x14ac:dyDescent="0.35">
      <c r="A18" s="5"/>
      <c r="B18" s="1"/>
      <c r="C18" s="37">
        <v>8</v>
      </c>
      <c r="D18" s="39" t="str">
        <f>'DATA SISWA'!F17</f>
        <v>Silvi Putri Aulia</v>
      </c>
      <c r="E18" s="86"/>
      <c r="F18" s="78"/>
      <c r="G18" s="86"/>
      <c r="H18" s="78"/>
      <c r="I18" s="86"/>
      <c r="J18" s="78"/>
      <c r="K18" s="86"/>
      <c r="L18" s="78"/>
      <c r="M18" s="86"/>
      <c r="N18" s="78"/>
      <c r="O18" s="76"/>
      <c r="P18" s="5"/>
    </row>
    <row r="19" spans="1:16" x14ac:dyDescent="0.35">
      <c r="A19" s="5"/>
      <c r="B19" s="1"/>
      <c r="C19" s="37">
        <v>9</v>
      </c>
      <c r="D19" s="39" t="str">
        <f>'DATA SISWA'!F18</f>
        <v>WULAN DIANA RAMADANI</v>
      </c>
      <c r="E19" s="86"/>
      <c r="F19" s="78"/>
      <c r="G19" s="86"/>
      <c r="H19" s="78"/>
      <c r="I19" s="86"/>
      <c r="J19" s="78"/>
      <c r="K19" s="86"/>
      <c r="L19" s="78"/>
      <c r="M19" s="86"/>
      <c r="N19" s="78"/>
      <c r="O19" s="76"/>
      <c r="P19" s="5"/>
    </row>
    <row r="20" spans="1:16" x14ac:dyDescent="0.35">
      <c r="A20" s="5"/>
      <c r="B20" s="1"/>
      <c r="C20" s="37">
        <v>10</v>
      </c>
      <c r="D20" s="39">
        <f>'DATA SISWA'!F19</f>
        <v>0</v>
      </c>
      <c r="E20" s="86"/>
      <c r="F20" s="78"/>
      <c r="G20" s="86"/>
      <c r="H20" s="78"/>
      <c r="I20" s="86"/>
      <c r="J20" s="78"/>
      <c r="K20" s="86"/>
      <c r="L20" s="78"/>
      <c r="M20" s="86"/>
      <c r="N20" s="78"/>
      <c r="O20" s="76"/>
      <c r="P20" s="5"/>
    </row>
    <row r="21" spans="1:16" x14ac:dyDescent="0.35">
      <c r="A21" s="5"/>
      <c r="B21" s="1"/>
      <c r="C21" s="37">
        <v>11</v>
      </c>
      <c r="D21" s="39">
        <f>'DATA SISWA'!F20</f>
        <v>0</v>
      </c>
      <c r="E21" s="86"/>
      <c r="F21" s="78"/>
      <c r="G21" s="86"/>
      <c r="H21" s="78"/>
      <c r="I21" s="86"/>
      <c r="J21" s="78"/>
      <c r="K21" s="86"/>
      <c r="L21" s="78"/>
      <c r="M21" s="86"/>
      <c r="N21" s="78"/>
      <c r="O21" s="76"/>
      <c r="P21" s="5"/>
    </row>
    <row r="22" spans="1:16" x14ac:dyDescent="0.35">
      <c r="A22" s="5"/>
      <c r="B22" s="1"/>
      <c r="C22" s="37">
        <v>12</v>
      </c>
      <c r="D22" s="39">
        <f>'DATA SISWA'!F21</f>
        <v>0</v>
      </c>
      <c r="E22" s="86"/>
      <c r="F22" s="78"/>
      <c r="G22" s="86"/>
      <c r="H22" s="78"/>
      <c r="I22" s="86"/>
      <c r="J22" s="78"/>
      <c r="K22" s="86"/>
      <c r="L22" s="78"/>
      <c r="M22" s="86"/>
      <c r="N22" s="78"/>
      <c r="O22" s="76"/>
      <c r="P22" s="5"/>
    </row>
    <row r="23" spans="1:16" x14ac:dyDescent="0.35">
      <c r="A23" s="5"/>
      <c r="B23" s="1"/>
      <c r="C23" s="37">
        <v>13</v>
      </c>
      <c r="D23" s="39">
        <f>'DATA SISWA'!F22</f>
        <v>0</v>
      </c>
      <c r="E23" s="86"/>
      <c r="F23" s="78"/>
      <c r="G23" s="86"/>
      <c r="H23" s="78"/>
      <c r="I23" s="86"/>
      <c r="J23" s="78"/>
      <c r="K23" s="86"/>
      <c r="L23" s="78"/>
      <c r="M23" s="86"/>
      <c r="N23" s="78"/>
      <c r="O23" s="76"/>
      <c r="P23" s="5"/>
    </row>
    <row r="24" spans="1:16" x14ac:dyDescent="0.35">
      <c r="A24" s="5"/>
      <c r="B24" s="1"/>
      <c r="C24" s="37">
        <v>14</v>
      </c>
      <c r="D24" s="39">
        <f>'DATA SISWA'!F23</f>
        <v>0</v>
      </c>
      <c r="E24" s="86"/>
      <c r="F24" s="78"/>
      <c r="G24" s="86"/>
      <c r="H24" s="78"/>
      <c r="I24" s="86"/>
      <c r="J24" s="78"/>
      <c r="K24" s="86"/>
      <c r="L24" s="78"/>
      <c r="M24" s="86"/>
      <c r="N24" s="78"/>
      <c r="O24" s="76"/>
      <c r="P24" s="5"/>
    </row>
    <row r="25" spans="1:16" x14ac:dyDescent="0.35">
      <c r="A25" s="5"/>
      <c r="B25" s="1"/>
      <c r="C25" s="37">
        <v>15</v>
      </c>
      <c r="D25" s="39">
        <f>'DATA SISWA'!F24</f>
        <v>0</v>
      </c>
      <c r="E25" s="86"/>
      <c r="F25" s="78"/>
      <c r="G25" s="86"/>
      <c r="H25" s="78"/>
      <c r="I25" s="86"/>
      <c r="J25" s="78"/>
      <c r="K25" s="86"/>
      <c r="L25" s="78"/>
      <c r="M25" s="86"/>
      <c r="N25" s="78"/>
      <c r="O25" s="76"/>
      <c r="P25" s="5"/>
    </row>
    <row r="26" spans="1:16" x14ac:dyDescent="0.35">
      <c r="A26" s="5"/>
      <c r="B26" s="1"/>
      <c r="C26" s="37">
        <v>16</v>
      </c>
      <c r="D26" s="39">
        <f>'DATA SISWA'!F25</f>
        <v>0</v>
      </c>
      <c r="E26" s="86"/>
      <c r="F26" s="78"/>
      <c r="G26" s="86"/>
      <c r="H26" s="78"/>
      <c r="I26" s="86"/>
      <c r="J26" s="78"/>
      <c r="K26" s="86"/>
      <c r="L26" s="78"/>
      <c r="M26" s="86"/>
      <c r="N26" s="78"/>
      <c r="O26" s="76"/>
      <c r="P26" s="5"/>
    </row>
    <row r="27" spans="1:16" x14ac:dyDescent="0.35">
      <c r="A27" s="5"/>
      <c r="B27" s="1"/>
      <c r="C27" s="37">
        <v>17</v>
      </c>
      <c r="D27" s="39">
        <f>'DATA SISWA'!F26</f>
        <v>0</v>
      </c>
      <c r="E27" s="86"/>
      <c r="F27" s="78"/>
      <c r="G27" s="86"/>
      <c r="H27" s="78"/>
      <c r="I27" s="86"/>
      <c r="J27" s="78"/>
      <c r="K27" s="86"/>
      <c r="L27" s="78"/>
      <c r="M27" s="86"/>
      <c r="N27" s="78"/>
      <c r="O27" s="76"/>
      <c r="P27" s="5"/>
    </row>
    <row r="28" spans="1:16" x14ac:dyDescent="0.35">
      <c r="A28" s="5"/>
      <c r="B28" s="1"/>
      <c r="C28" s="37">
        <v>18</v>
      </c>
      <c r="D28" s="39">
        <f>'DATA SISWA'!F27</f>
        <v>0</v>
      </c>
      <c r="E28" s="86"/>
      <c r="F28" s="78"/>
      <c r="G28" s="86"/>
      <c r="H28" s="78"/>
      <c r="I28" s="86"/>
      <c r="J28" s="78"/>
      <c r="K28" s="86"/>
      <c r="L28" s="78"/>
      <c r="M28" s="86"/>
      <c r="N28" s="78"/>
      <c r="O28" s="76"/>
      <c r="P28" s="5"/>
    </row>
    <row r="29" spans="1:16" x14ac:dyDescent="0.35">
      <c r="A29" s="5"/>
      <c r="B29" s="1"/>
      <c r="C29" s="37">
        <v>19</v>
      </c>
      <c r="D29" s="39">
        <f>'DATA SISWA'!F28</f>
        <v>0</v>
      </c>
      <c r="E29" s="86"/>
      <c r="F29" s="78"/>
      <c r="G29" s="86"/>
      <c r="H29" s="78"/>
      <c r="I29" s="86"/>
      <c r="J29" s="78"/>
      <c r="K29" s="86"/>
      <c r="L29" s="78"/>
      <c r="M29" s="86"/>
      <c r="N29" s="78"/>
      <c r="O29" s="76"/>
      <c r="P29" s="5"/>
    </row>
    <row r="30" spans="1:16" x14ac:dyDescent="0.35">
      <c r="A30" s="5"/>
      <c r="B30" s="1"/>
      <c r="C30" s="37">
        <v>20</v>
      </c>
      <c r="D30" s="39">
        <f>'DATA SISWA'!F29</f>
        <v>0</v>
      </c>
      <c r="E30" s="86"/>
      <c r="F30" s="78"/>
      <c r="G30" s="86"/>
      <c r="H30" s="78"/>
      <c r="I30" s="86"/>
      <c r="J30" s="78"/>
      <c r="K30" s="86"/>
      <c r="L30" s="78"/>
      <c r="M30" s="86"/>
      <c r="N30" s="78"/>
      <c r="O30" s="76"/>
      <c r="P30" s="5"/>
    </row>
    <row r="31" spans="1:16" x14ac:dyDescent="0.35">
      <c r="A31" s="5"/>
      <c r="B31" s="1"/>
      <c r="C31" s="37">
        <v>21</v>
      </c>
      <c r="D31" s="39">
        <f>'DATA SISWA'!F30</f>
        <v>0</v>
      </c>
      <c r="E31" s="86"/>
      <c r="F31" s="78"/>
      <c r="G31" s="86"/>
      <c r="H31" s="78"/>
      <c r="I31" s="86"/>
      <c r="J31" s="78"/>
      <c r="K31" s="86"/>
      <c r="L31" s="78"/>
      <c r="M31" s="86"/>
      <c r="N31" s="78"/>
      <c r="O31" s="76"/>
      <c r="P31" s="5"/>
    </row>
    <row r="32" spans="1:16" x14ac:dyDescent="0.35">
      <c r="A32" s="5"/>
      <c r="B32" s="1"/>
      <c r="C32" s="37">
        <v>22</v>
      </c>
      <c r="D32" s="39">
        <f>'DATA SISWA'!F31</f>
        <v>0</v>
      </c>
      <c r="E32" s="86"/>
      <c r="F32" s="78"/>
      <c r="G32" s="86"/>
      <c r="H32" s="78"/>
      <c r="I32" s="86"/>
      <c r="J32" s="78"/>
      <c r="K32" s="86"/>
      <c r="L32" s="78"/>
      <c r="M32" s="86"/>
      <c r="N32" s="78"/>
      <c r="O32" s="76"/>
      <c r="P32" s="5"/>
    </row>
    <row r="33" spans="1:16" x14ac:dyDescent="0.35">
      <c r="A33" s="5"/>
      <c r="B33" s="1"/>
      <c r="C33" s="37">
        <v>23</v>
      </c>
      <c r="D33" s="39">
        <f>'DATA SISWA'!F32</f>
        <v>0</v>
      </c>
      <c r="E33" s="86"/>
      <c r="F33" s="78"/>
      <c r="G33" s="86"/>
      <c r="H33" s="78"/>
      <c r="I33" s="86"/>
      <c r="J33" s="78"/>
      <c r="K33" s="86"/>
      <c r="L33" s="78"/>
      <c r="M33" s="86"/>
      <c r="N33" s="78"/>
      <c r="O33" s="76"/>
      <c r="P33" s="5"/>
    </row>
    <row r="34" spans="1:16" x14ac:dyDescent="0.35">
      <c r="A34" s="5"/>
      <c r="B34" s="1"/>
      <c r="C34" s="37">
        <v>24</v>
      </c>
      <c r="D34" s="39">
        <f>'DATA SISWA'!F33</f>
        <v>0</v>
      </c>
      <c r="E34" s="86"/>
      <c r="F34" s="78"/>
      <c r="G34" s="86"/>
      <c r="H34" s="78"/>
      <c r="I34" s="86"/>
      <c r="J34" s="78"/>
      <c r="K34" s="86"/>
      <c r="L34" s="78"/>
      <c r="M34" s="86"/>
      <c r="N34" s="78"/>
      <c r="O34" s="76"/>
      <c r="P34" s="5"/>
    </row>
    <row r="35" spans="1:16" x14ac:dyDescent="0.35">
      <c r="A35" s="5"/>
      <c r="B35" s="1"/>
      <c r="C35" s="37">
        <v>25</v>
      </c>
      <c r="D35" s="39">
        <f>'DATA SISWA'!F34</f>
        <v>0</v>
      </c>
      <c r="E35" s="86"/>
      <c r="F35" s="78"/>
      <c r="G35" s="86"/>
      <c r="H35" s="78"/>
      <c r="I35" s="86"/>
      <c r="J35" s="78"/>
      <c r="K35" s="86"/>
      <c r="L35" s="78"/>
      <c r="M35" s="86"/>
      <c r="N35" s="78"/>
      <c r="O35" s="76"/>
      <c r="P35" s="5"/>
    </row>
    <row r="36" spans="1:16" x14ac:dyDescent="0.35">
      <c r="A36" s="5"/>
      <c r="B36" s="1"/>
      <c r="C36" s="37">
        <v>26</v>
      </c>
      <c r="D36" s="39">
        <f>'DATA SISWA'!F35</f>
        <v>0</v>
      </c>
      <c r="E36" s="86"/>
      <c r="F36" s="78"/>
      <c r="G36" s="86"/>
      <c r="H36" s="78"/>
      <c r="I36" s="86"/>
      <c r="J36" s="78"/>
      <c r="K36" s="86"/>
      <c r="L36" s="78"/>
      <c r="M36" s="86"/>
      <c r="N36" s="78"/>
      <c r="O36" s="76"/>
      <c r="P36" s="5"/>
    </row>
    <row r="37" spans="1:16" x14ac:dyDescent="0.35">
      <c r="A37" s="5"/>
      <c r="B37" s="1"/>
      <c r="C37" s="37">
        <v>27</v>
      </c>
      <c r="D37" s="39">
        <f>'DATA SISWA'!F36</f>
        <v>0</v>
      </c>
      <c r="E37" s="86"/>
      <c r="F37" s="78"/>
      <c r="G37" s="86"/>
      <c r="H37" s="78"/>
      <c r="I37" s="86"/>
      <c r="J37" s="78"/>
      <c r="K37" s="86"/>
      <c r="L37" s="78"/>
      <c r="M37" s="86"/>
      <c r="N37" s="78"/>
      <c r="O37" s="76"/>
      <c r="P37" s="5"/>
    </row>
    <row r="38" spans="1:16" x14ac:dyDescent="0.35">
      <c r="A38" s="5"/>
      <c r="B38" s="1"/>
      <c r="C38" s="37">
        <v>28</v>
      </c>
      <c r="D38" s="39">
        <f>'DATA SISWA'!F37</f>
        <v>0</v>
      </c>
      <c r="E38" s="86"/>
      <c r="F38" s="78"/>
      <c r="G38" s="86"/>
      <c r="H38" s="78"/>
      <c r="I38" s="86"/>
      <c r="J38" s="78"/>
      <c r="K38" s="86"/>
      <c r="L38" s="78"/>
      <c r="M38" s="86"/>
      <c r="N38" s="78"/>
      <c r="O38" s="76"/>
      <c r="P38" s="5"/>
    </row>
    <row r="39" spans="1:16" x14ac:dyDescent="0.35">
      <c r="A39" s="5"/>
      <c r="B39" s="1"/>
      <c r="C39" s="37">
        <v>29</v>
      </c>
      <c r="D39" s="39">
        <f>'DATA SISWA'!F38</f>
        <v>0</v>
      </c>
      <c r="E39" s="86"/>
      <c r="F39" s="78"/>
      <c r="G39" s="86"/>
      <c r="H39" s="78"/>
      <c r="I39" s="86"/>
      <c r="J39" s="78"/>
      <c r="K39" s="86"/>
      <c r="L39" s="78"/>
      <c r="M39" s="86"/>
      <c r="N39" s="78"/>
      <c r="O39" s="76"/>
      <c r="P39" s="5"/>
    </row>
    <row r="40" spans="1:16" x14ac:dyDescent="0.35">
      <c r="A40" s="5"/>
      <c r="B40" s="1"/>
      <c r="C40" s="37">
        <v>30</v>
      </c>
      <c r="D40" s="39">
        <f>'DATA SISWA'!F39</f>
        <v>0</v>
      </c>
      <c r="E40" s="86"/>
      <c r="F40" s="78"/>
      <c r="G40" s="86"/>
      <c r="H40" s="78"/>
      <c r="I40" s="86"/>
      <c r="J40" s="78"/>
      <c r="K40" s="86"/>
      <c r="L40" s="78"/>
      <c r="M40" s="86"/>
      <c r="N40" s="78"/>
      <c r="O40" s="76"/>
      <c r="P40" s="5"/>
    </row>
    <row r="41" spans="1:16" x14ac:dyDescent="0.35">
      <c r="A41" s="5"/>
      <c r="B41" s="1"/>
      <c r="C41" s="37">
        <v>31</v>
      </c>
      <c r="D41" s="39">
        <f>'DATA SISWA'!F40</f>
        <v>0</v>
      </c>
      <c r="E41" s="86"/>
      <c r="F41" s="78"/>
      <c r="G41" s="86"/>
      <c r="H41" s="78"/>
      <c r="I41" s="86"/>
      <c r="J41" s="78"/>
      <c r="K41" s="86"/>
      <c r="L41" s="78"/>
      <c r="M41" s="86"/>
      <c r="N41" s="78"/>
      <c r="O41" s="76"/>
      <c r="P41" s="5"/>
    </row>
    <row r="42" spans="1:16" x14ac:dyDescent="0.35">
      <c r="A42" s="5"/>
      <c r="B42" s="1"/>
      <c r="C42" s="37">
        <v>32</v>
      </c>
      <c r="D42" s="39">
        <f>'DATA SISWA'!F41</f>
        <v>0</v>
      </c>
      <c r="E42" s="86"/>
      <c r="F42" s="78"/>
      <c r="G42" s="86"/>
      <c r="H42" s="78"/>
      <c r="I42" s="86"/>
      <c r="J42" s="78"/>
      <c r="K42" s="86"/>
      <c r="L42" s="78"/>
      <c r="M42" s="86"/>
      <c r="N42" s="78"/>
      <c r="O42" s="76"/>
      <c r="P42" s="5"/>
    </row>
    <row r="43" spans="1:16" x14ac:dyDescent="0.35">
      <c r="A43" s="5"/>
      <c r="B43" s="1"/>
      <c r="C43" s="37">
        <v>33</v>
      </c>
      <c r="D43" s="39">
        <f>'DATA SISWA'!F42</f>
        <v>0</v>
      </c>
      <c r="E43" s="86"/>
      <c r="F43" s="78"/>
      <c r="G43" s="86"/>
      <c r="H43" s="78"/>
      <c r="I43" s="86"/>
      <c r="J43" s="78"/>
      <c r="K43" s="86"/>
      <c r="L43" s="78"/>
      <c r="M43" s="86"/>
      <c r="N43" s="78"/>
      <c r="O43" s="76"/>
      <c r="P43" s="5"/>
    </row>
    <row r="44" spans="1:16" x14ac:dyDescent="0.35">
      <c r="A44" s="5"/>
      <c r="B44" s="1"/>
      <c r="C44" s="37">
        <v>34</v>
      </c>
      <c r="D44" s="39">
        <f>'DATA SISWA'!F43</f>
        <v>0</v>
      </c>
      <c r="E44" s="86"/>
      <c r="F44" s="78"/>
      <c r="G44" s="86"/>
      <c r="H44" s="78"/>
      <c r="I44" s="86"/>
      <c r="J44" s="78"/>
      <c r="K44" s="86"/>
      <c r="L44" s="78"/>
      <c r="M44" s="86"/>
      <c r="N44" s="78"/>
      <c r="O44" s="76"/>
      <c r="P44" s="5"/>
    </row>
    <row r="45" spans="1:16" x14ac:dyDescent="0.35">
      <c r="A45" s="5"/>
      <c r="B45" s="1"/>
      <c r="C45" s="37">
        <v>35</v>
      </c>
      <c r="D45" s="39">
        <f>'DATA SISWA'!F44</f>
        <v>0</v>
      </c>
      <c r="E45" s="86"/>
      <c r="F45" s="78"/>
      <c r="G45" s="86"/>
      <c r="H45" s="78"/>
      <c r="I45" s="86"/>
      <c r="J45" s="78"/>
      <c r="K45" s="86"/>
      <c r="L45" s="78"/>
      <c r="M45" s="86"/>
      <c r="N45" s="78"/>
      <c r="O45" s="76"/>
      <c r="P45" s="5"/>
    </row>
    <row r="46" spans="1:16" x14ac:dyDescent="0.35">
      <c r="A46" s="5"/>
      <c r="B46" s="1"/>
      <c r="C46" s="37">
        <v>36</v>
      </c>
      <c r="D46" s="39">
        <f>'DATA SISWA'!F45</f>
        <v>0</v>
      </c>
      <c r="E46" s="86"/>
      <c r="F46" s="78"/>
      <c r="G46" s="86"/>
      <c r="H46" s="78"/>
      <c r="I46" s="86"/>
      <c r="J46" s="78"/>
      <c r="K46" s="86"/>
      <c r="L46" s="78"/>
      <c r="M46" s="86"/>
      <c r="N46" s="78"/>
      <c r="O46" s="76"/>
      <c r="P46" s="5"/>
    </row>
    <row r="47" spans="1:16" x14ac:dyDescent="0.35">
      <c r="A47" s="5"/>
      <c r="B47" s="1"/>
      <c r="C47" s="37">
        <v>37</v>
      </c>
      <c r="D47" s="39">
        <f>'DATA SISWA'!F46</f>
        <v>0</v>
      </c>
      <c r="E47" s="86"/>
      <c r="F47" s="78"/>
      <c r="G47" s="86"/>
      <c r="H47" s="78"/>
      <c r="I47" s="86"/>
      <c r="J47" s="78"/>
      <c r="K47" s="86"/>
      <c r="L47" s="78"/>
      <c r="M47" s="86"/>
      <c r="N47" s="78"/>
      <c r="O47" s="76"/>
      <c r="P47" s="5"/>
    </row>
    <row r="48" spans="1:16" x14ac:dyDescent="0.35">
      <c r="A48" s="5"/>
      <c r="B48" s="1"/>
      <c r="C48" s="37">
        <v>38</v>
      </c>
      <c r="D48" s="39">
        <f>'DATA SISWA'!F47</f>
        <v>0</v>
      </c>
      <c r="E48" s="86"/>
      <c r="F48" s="78"/>
      <c r="G48" s="86"/>
      <c r="H48" s="78"/>
      <c r="I48" s="86"/>
      <c r="J48" s="78"/>
      <c r="K48" s="86"/>
      <c r="L48" s="78"/>
      <c r="M48" s="86"/>
      <c r="N48" s="78"/>
      <c r="O48" s="76"/>
      <c r="P48" s="5"/>
    </row>
    <row r="49" spans="1:16" x14ac:dyDescent="0.35">
      <c r="A49" s="5"/>
      <c r="B49" s="1"/>
      <c r="C49" s="37">
        <v>39</v>
      </c>
      <c r="D49" s="39">
        <f>'DATA SISWA'!F48</f>
        <v>0</v>
      </c>
      <c r="E49" s="86"/>
      <c r="F49" s="78"/>
      <c r="G49" s="86"/>
      <c r="H49" s="78"/>
      <c r="I49" s="86"/>
      <c r="J49" s="78"/>
      <c r="K49" s="86"/>
      <c r="L49" s="78"/>
      <c r="M49" s="86"/>
      <c r="N49" s="78"/>
      <c r="O49" s="76"/>
      <c r="P49" s="5"/>
    </row>
    <row r="50" spans="1:16" x14ac:dyDescent="0.35">
      <c r="A50" s="5"/>
      <c r="B50" s="1"/>
      <c r="C50" s="37">
        <v>40</v>
      </c>
      <c r="D50" s="39">
        <f>'DATA SISWA'!F49</f>
        <v>0</v>
      </c>
      <c r="E50" s="86"/>
      <c r="F50" s="78"/>
      <c r="G50" s="86"/>
      <c r="H50" s="78"/>
      <c r="I50" s="86"/>
      <c r="J50" s="78"/>
      <c r="K50" s="86"/>
      <c r="L50" s="78"/>
      <c r="M50" s="86"/>
      <c r="N50" s="78"/>
      <c r="O50" s="76"/>
      <c r="P50" s="5"/>
    </row>
    <row r="51" spans="1:16" x14ac:dyDescent="0.35">
      <c r="A51" s="5"/>
      <c r="B51" s="1"/>
      <c r="C51" s="1"/>
      <c r="D51" s="1"/>
      <c r="E51" s="1"/>
      <c r="F51" s="76"/>
      <c r="G51" s="76"/>
      <c r="H51" s="76"/>
      <c r="I51" s="76"/>
      <c r="J51" s="76"/>
      <c r="K51" s="76"/>
      <c r="L51" s="76"/>
      <c r="M51" s="76"/>
      <c r="N51" s="76"/>
      <c r="O51" s="76"/>
      <c r="P51" s="5"/>
    </row>
    <row r="52" spans="1:16" x14ac:dyDescent="0.35">
      <c r="A52" s="5"/>
      <c r="B52" s="1"/>
      <c r="C52" s="1"/>
      <c r="D52" s="1"/>
      <c r="E52" s="1"/>
      <c r="F52" s="76"/>
      <c r="G52" s="76"/>
      <c r="H52" s="76"/>
      <c r="I52" s="76"/>
      <c r="J52" s="76"/>
      <c r="K52" s="76"/>
      <c r="L52" s="76"/>
      <c r="M52" s="76"/>
      <c r="N52" s="76"/>
      <c r="O52" s="76"/>
      <c r="P52" s="5"/>
    </row>
    <row r="53" spans="1:16" x14ac:dyDescent="0.35">
      <c r="A53" s="5"/>
      <c r="B53" s="1"/>
      <c r="C53" s="1"/>
      <c r="D53" s="1"/>
      <c r="E53" s="1"/>
      <c r="F53" s="76"/>
      <c r="G53" s="76"/>
      <c r="H53" s="76"/>
      <c r="I53" s="76"/>
      <c r="J53" s="76"/>
      <c r="K53" s="76"/>
      <c r="L53" s="76"/>
      <c r="M53" s="76"/>
      <c r="N53" s="76"/>
      <c r="O53" s="76"/>
      <c r="P53" s="5"/>
    </row>
    <row r="54" spans="1:16" x14ac:dyDescent="0.35">
      <c r="A54" s="5"/>
      <c r="B54" s="1"/>
      <c r="C54" s="1"/>
      <c r="D54" s="1"/>
      <c r="E54" s="1"/>
      <c r="F54" s="76"/>
      <c r="G54" s="76"/>
      <c r="H54" s="76"/>
      <c r="I54" s="76"/>
      <c r="J54" s="76"/>
      <c r="K54" s="76"/>
      <c r="L54" s="76"/>
      <c r="M54" s="76"/>
      <c r="N54" s="76"/>
      <c r="O54" s="76"/>
      <c r="P54" s="5"/>
    </row>
    <row r="55" spans="1:16" x14ac:dyDescent="0.35">
      <c r="A55" s="5"/>
      <c r="B55" s="1"/>
      <c r="C55" s="1"/>
      <c r="D55" s="1"/>
      <c r="E55" s="1"/>
      <c r="F55" s="76"/>
      <c r="G55" s="76"/>
      <c r="H55" s="76"/>
      <c r="I55" s="76"/>
      <c r="J55" s="76"/>
      <c r="K55" s="76"/>
      <c r="L55" s="76"/>
      <c r="M55" s="76"/>
      <c r="N55" s="76"/>
      <c r="O55" s="76"/>
      <c r="P55" s="5"/>
    </row>
    <row r="56" spans="1:16" x14ac:dyDescent="0.35">
      <c r="A56" s="5"/>
      <c r="B56" s="1"/>
      <c r="C56" s="1"/>
      <c r="D56" s="1"/>
      <c r="E56" s="1"/>
      <c r="F56" s="76"/>
      <c r="G56" s="76"/>
      <c r="H56" s="76"/>
      <c r="I56" s="76"/>
      <c r="J56" s="76"/>
      <c r="K56" s="76"/>
      <c r="L56" s="76"/>
      <c r="M56" s="76"/>
      <c r="N56" s="76"/>
      <c r="O56" s="76"/>
      <c r="P56" s="5"/>
    </row>
    <row r="57" spans="1:16" x14ac:dyDescent="0.35">
      <c r="A57" s="5"/>
      <c r="B57" s="1"/>
      <c r="C57" s="1"/>
      <c r="D57" s="1"/>
      <c r="E57" s="1"/>
      <c r="F57" s="76"/>
      <c r="G57" s="76"/>
      <c r="H57" s="76"/>
      <c r="I57" s="76"/>
      <c r="J57" s="76"/>
      <c r="K57" s="76"/>
      <c r="L57" s="76"/>
      <c r="M57" s="76"/>
      <c r="N57" s="76"/>
      <c r="O57" s="76"/>
      <c r="P57" s="5"/>
    </row>
    <row r="58" spans="1:16" x14ac:dyDescent="0.35">
      <c r="A58" s="5"/>
      <c r="B58" s="1"/>
      <c r="C58" s="1"/>
      <c r="D58" s="1"/>
      <c r="E58" s="1"/>
      <c r="F58" s="76"/>
      <c r="G58" s="76"/>
      <c r="H58" s="76"/>
      <c r="I58" s="76"/>
      <c r="J58" s="76"/>
      <c r="K58" s="76"/>
      <c r="L58" s="76"/>
      <c r="M58" s="76"/>
      <c r="N58" s="76"/>
      <c r="O58" s="76"/>
      <c r="P58" s="5"/>
    </row>
    <row r="59" spans="1:16" x14ac:dyDescent="0.35">
      <c r="A59" s="5"/>
      <c r="B59" s="1"/>
      <c r="C59" s="1"/>
      <c r="D59" s="1"/>
      <c r="E59" s="1"/>
      <c r="F59" s="76"/>
      <c r="G59" s="76"/>
      <c r="H59" s="76"/>
      <c r="I59" s="76"/>
      <c r="J59" s="76"/>
      <c r="K59" s="76"/>
      <c r="L59" s="76"/>
      <c r="M59" s="76"/>
      <c r="N59" s="76"/>
      <c r="O59" s="76"/>
      <c r="P59" s="5"/>
    </row>
    <row r="60" spans="1:16" x14ac:dyDescent="0.3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workbookViewId="0"/>
  </sheetViews>
  <sheetFormatPr defaultRowHeight="14.5" x14ac:dyDescent="0.35"/>
  <cols>
    <col min="1" max="1" width="2.54296875" customWidth="1"/>
    <col min="13" max="13" width="2.81640625" customWidth="1"/>
    <col min="19" max="19" width="9" customWidth="1"/>
  </cols>
  <sheetData>
    <row r="1" spans="1:31" ht="12" customHeight="1" x14ac:dyDescent="0.3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3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35">
      <c r="A3" s="2"/>
      <c r="B3" s="346" t="s">
        <v>98</v>
      </c>
      <c r="C3" s="346"/>
      <c r="D3" s="346"/>
      <c r="E3" s="346"/>
      <c r="F3" s="346"/>
      <c r="G3" s="346"/>
      <c r="H3" s="346"/>
      <c r="I3" s="346"/>
      <c r="J3" s="346"/>
      <c r="K3" s="346"/>
      <c r="L3" s="346"/>
      <c r="M3" s="2"/>
      <c r="N3" s="263"/>
      <c r="O3" s="263"/>
      <c r="P3" s="263"/>
      <c r="Q3" s="263"/>
      <c r="R3" s="263"/>
      <c r="S3" s="263"/>
      <c r="T3" s="263"/>
      <c r="U3" s="263"/>
      <c r="V3" s="263"/>
      <c r="W3" s="263"/>
      <c r="X3" s="263"/>
      <c r="Y3" s="263"/>
      <c r="Z3" s="263"/>
      <c r="AA3" s="263"/>
      <c r="AB3" s="263"/>
      <c r="AC3" s="263"/>
      <c r="AD3" s="263"/>
      <c r="AE3" s="263"/>
    </row>
    <row r="4" spans="1:31" x14ac:dyDescent="0.3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3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3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3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35">
      <c r="A8" s="2"/>
      <c r="B8" s="21"/>
      <c r="C8" s="33" t="s">
        <v>4</v>
      </c>
      <c r="D8" s="379" t="s">
        <v>5</v>
      </c>
      <c r="E8" s="379"/>
      <c r="F8" s="379"/>
      <c r="G8" s="379"/>
      <c r="H8" s="379"/>
      <c r="I8" s="379"/>
      <c r="J8" s="379"/>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35">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35">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35">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35">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35">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35">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35">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35">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35">
      <c r="A17" s="2"/>
      <c r="B17" s="21"/>
      <c r="C17" s="33">
        <v>9</v>
      </c>
      <c r="D17" s="376" t="s">
        <v>323</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35">
      <c r="A18" s="2"/>
      <c r="B18" s="21"/>
      <c r="C18" s="33">
        <v>10</v>
      </c>
      <c r="D18" s="376" t="s">
        <v>324</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35">
      <c r="A19" s="2"/>
      <c r="B19" s="21"/>
      <c r="C19" s="33">
        <v>11</v>
      </c>
      <c r="D19" s="376" t="s">
        <v>325</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35">
      <c r="A20" s="2"/>
      <c r="B20" s="21"/>
      <c r="C20" s="33">
        <v>12</v>
      </c>
      <c r="D20" s="376" t="s">
        <v>326</v>
      </c>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35">
      <c r="A21" s="2"/>
      <c r="B21" s="21"/>
      <c r="C21" s="34">
        <v>13</v>
      </c>
      <c r="D21" s="380"/>
      <c r="E21" s="380"/>
      <c r="F21" s="380"/>
      <c r="G21" s="380"/>
      <c r="H21" s="380"/>
      <c r="I21" s="380"/>
      <c r="J21" s="380"/>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35">
      <c r="A22" s="2"/>
      <c r="B22" s="3"/>
      <c r="C22" s="33">
        <v>14</v>
      </c>
      <c r="D22" s="380"/>
      <c r="E22" s="380"/>
      <c r="F22" s="380"/>
      <c r="G22" s="380"/>
      <c r="H22" s="380"/>
      <c r="I22" s="380"/>
      <c r="J22" s="380"/>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35">
      <c r="A23" s="2"/>
      <c r="B23" s="3"/>
      <c r="C23" s="34">
        <v>15</v>
      </c>
      <c r="D23" s="380"/>
      <c r="E23" s="380"/>
      <c r="F23" s="380"/>
      <c r="G23" s="380"/>
      <c r="H23" s="380"/>
      <c r="I23" s="380"/>
      <c r="J23" s="380"/>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3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3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3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3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3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3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3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3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3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3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3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3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3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3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3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3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3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3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3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3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3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3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3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3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3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3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3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3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3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3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3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3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3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3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3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3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3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3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3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3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3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3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3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3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3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3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3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3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3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3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3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3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3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3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3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3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3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3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3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3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3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3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3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3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3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3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3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3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3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3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3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3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3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3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3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3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3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3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3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3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3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3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3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3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3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3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3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3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3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3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3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3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3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3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3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3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3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3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3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3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3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3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3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3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3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3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3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3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3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3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3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3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3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3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3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3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3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3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3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3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3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3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3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3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3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3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3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3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3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3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3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3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3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3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3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3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3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3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3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3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3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3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3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3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3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3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3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3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3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3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3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3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3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3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3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35">
      <c r="N179" s="263"/>
      <c r="O179" s="263"/>
      <c r="P179" s="263"/>
      <c r="Q179" s="263"/>
      <c r="R179" s="263"/>
      <c r="S179" s="263"/>
      <c r="T179" s="263"/>
      <c r="U179" s="263"/>
      <c r="V179" s="263"/>
      <c r="W179" s="263"/>
      <c r="X179" s="263"/>
      <c r="Y179" s="263"/>
      <c r="Z179" s="263"/>
      <c r="AA179" s="263"/>
      <c r="AB179" s="263"/>
      <c r="AC179" s="263"/>
      <c r="AD179" s="263"/>
      <c r="AE179" s="263"/>
    </row>
    <row r="180" spans="1:31" x14ac:dyDescent="0.35">
      <c r="N180" s="263"/>
      <c r="O180" s="263"/>
      <c r="P180" s="263"/>
      <c r="Q180" s="263"/>
      <c r="R180" s="263"/>
      <c r="S180" s="263"/>
      <c r="T180" s="263"/>
      <c r="U180" s="263"/>
      <c r="V180" s="263"/>
      <c r="W180" s="263"/>
      <c r="X180" s="263"/>
      <c r="Y180" s="263"/>
      <c r="Z180" s="263"/>
      <c r="AA180" s="263"/>
      <c r="AB180" s="263"/>
      <c r="AC180" s="263"/>
      <c r="AD180" s="263"/>
      <c r="AE180" s="263"/>
    </row>
    <row r="181" spans="1:31" x14ac:dyDescent="0.35">
      <c r="N181" s="263"/>
      <c r="O181" s="263"/>
      <c r="P181" s="263"/>
      <c r="Q181" s="263"/>
      <c r="R181" s="263"/>
      <c r="S181" s="263"/>
      <c r="T181" s="263"/>
      <c r="U181" s="263"/>
      <c r="V181" s="263"/>
      <c r="W181" s="263"/>
      <c r="X181" s="263"/>
      <c r="Y181" s="263"/>
      <c r="Z181" s="263"/>
      <c r="AA181" s="263"/>
      <c r="AB181" s="263"/>
      <c r="AC181" s="263"/>
      <c r="AD181" s="263"/>
      <c r="AE181" s="263"/>
    </row>
    <row r="182" spans="1:31" x14ac:dyDescent="0.35">
      <c r="N182" s="263"/>
      <c r="O182" s="263"/>
      <c r="P182" s="263"/>
      <c r="Q182" s="263"/>
      <c r="R182" s="263"/>
      <c r="S182" s="263"/>
      <c r="T182" s="263"/>
      <c r="U182" s="263"/>
      <c r="V182" s="263"/>
      <c r="W182" s="263"/>
      <c r="X182" s="263"/>
      <c r="Y182" s="263"/>
      <c r="Z182" s="263"/>
      <c r="AA182" s="263"/>
      <c r="AB182" s="263"/>
      <c r="AC182" s="263"/>
      <c r="AD182" s="263"/>
      <c r="AE182" s="263"/>
    </row>
    <row r="183" spans="1:31" x14ac:dyDescent="0.35">
      <c r="N183" s="263"/>
      <c r="O183" s="263"/>
      <c r="P183" s="263"/>
      <c r="Q183" s="263"/>
      <c r="R183" s="263"/>
      <c r="S183" s="263"/>
      <c r="T183" s="263"/>
      <c r="U183" s="263"/>
      <c r="V183" s="263"/>
      <c r="W183" s="263"/>
      <c r="X183" s="263"/>
      <c r="Y183" s="263"/>
      <c r="Z183" s="263"/>
      <c r="AA183" s="263"/>
      <c r="AB183" s="263"/>
      <c r="AC183" s="263"/>
      <c r="AD183" s="263"/>
      <c r="AE183" s="263"/>
    </row>
    <row r="184" spans="1:31" x14ac:dyDescent="0.35">
      <c r="N184" s="263"/>
      <c r="O184" s="263"/>
      <c r="P184" s="263"/>
      <c r="Q184" s="263"/>
      <c r="R184" s="263"/>
      <c r="S184" s="263"/>
      <c r="T184" s="263"/>
      <c r="U184" s="263"/>
      <c r="V184" s="263"/>
      <c r="W184" s="263"/>
      <c r="X184" s="263"/>
      <c r="Y184" s="263"/>
      <c r="Z184" s="263"/>
      <c r="AA184" s="263"/>
      <c r="AB184" s="263"/>
      <c r="AC184" s="263"/>
      <c r="AD184" s="263"/>
      <c r="AE184" s="263"/>
    </row>
    <row r="185" spans="1:31" x14ac:dyDescent="0.35">
      <c r="N185" s="263"/>
      <c r="O185" s="263"/>
      <c r="P185" s="263"/>
      <c r="Q185" s="263"/>
      <c r="R185" s="263"/>
      <c r="S185" s="263"/>
      <c r="T185" s="263"/>
      <c r="U185" s="263"/>
      <c r="V185" s="263"/>
      <c r="W185" s="263"/>
      <c r="X185" s="263"/>
      <c r="Y185" s="263"/>
      <c r="Z185" s="263"/>
      <c r="AA185" s="263"/>
      <c r="AB185" s="263"/>
      <c r="AC185" s="263"/>
      <c r="AD185" s="263"/>
      <c r="AE185" s="263"/>
    </row>
    <row r="186" spans="1:31" x14ac:dyDescent="0.35">
      <c r="N186" s="263"/>
      <c r="O186" s="263"/>
      <c r="P186" s="263"/>
      <c r="Q186" s="263"/>
      <c r="R186" s="263"/>
      <c r="S186" s="263"/>
      <c r="T186" s="263"/>
      <c r="U186" s="263"/>
      <c r="V186" s="263"/>
      <c r="W186" s="263"/>
      <c r="X186" s="263"/>
      <c r="Y186" s="263"/>
      <c r="Z186" s="263"/>
      <c r="AA186" s="263"/>
      <c r="AB186" s="263"/>
      <c r="AC186" s="263"/>
      <c r="AD186" s="263"/>
      <c r="AE186" s="263"/>
    </row>
    <row r="187" spans="1:31" x14ac:dyDescent="0.35">
      <c r="N187" s="263"/>
      <c r="O187" s="263"/>
      <c r="P187" s="263"/>
      <c r="Q187" s="263"/>
      <c r="R187" s="263"/>
      <c r="S187" s="263"/>
      <c r="T187" s="263"/>
      <c r="U187" s="263"/>
      <c r="V187" s="263"/>
      <c r="W187" s="263"/>
      <c r="X187" s="263"/>
      <c r="Y187" s="263"/>
      <c r="Z187" s="263"/>
      <c r="AA187" s="263"/>
      <c r="AB187" s="263"/>
      <c r="AC187" s="263"/>
      <c r="AD187" s="263"/>
      <c r="AE187" s="263"/>
    </row>
    <row r="188" spans="1:31" x14ac:dyDescent="0.35">
      <c r="N188" s="263"/>
      <c r="O188" s="263"/>
      <c r="P188" s="263"/>
      <c r="Q188" s="263"/>
      <c r="R188" s="263"/>
      <c r="S188" s="263"/>
      <c r="T188" s="263"/>
      <c r="U188" s="263"/>
      <c r="V188" s="263"/>
      <c r="W188" s="263"/>
      <c r="X188" s="263"/>
      <c r="Y188" s="263"/>
      <c r="Z188" s="263"/>
      <c r="AA188" s="263"/>
      <c r="AB188" s="263"/>
      <c r="AC188" s="263"/>
      <c r="AD188" s="263"/>
      <c r="AE188" s="263"/>
    </row>
    <row r="189" spans="1:31" x14ac:dyDescent="0.35">
      <c r="N189" s="263"/>
      <c r="O189" s="263"/>
      <c r="P189" s="263"/>
      <c r="Q189" s="263"/>
      <c r="R189" s="263"/>
      <c r="S189" s="263"/>
      <c r="T189" s="263"/>
      <c r="U189" s="263"/>
      <c r="V189" s="263"/>
      <c r="W189" s="263"/>
      <c r="X189" s="263"/>
      <c r="Y189" s="263"/>
      <c r="Z189" s="263"/>
      <c r="AA189" s="263"/>
      <c r="AB189" s="263"/>
      <c r="AC189" s="263"/>
      <c r="AD189" s="263"/>
      <c r="AE189" s="263"/>
    </row>
    <row r="190" spans="1:31" x14ac:dyDescent="0.35">
      <c r="N190" s="263"/>
      <c r="O190" s="263"/>
      <c r="P190" s="263"/>
      <c r="Q190" s="263"/>
      <c r="R190" s="263"/>
      <c r="S190" s="263"/>
      <c r="T190" s="263"/>
      <c r="U190" s="263"/>
      <c r="V190" s="263"/>
      <c r="W190" s="263"/>
      <c r="X190" s="263"/>
      <c r="Y190" s="263"/>
      <c r="Z190" s="263"/>
      <c r="AA190" s="263"/>
      <c r="AB190" s="263"/>
      <c r="AC190" s="263"/>
      <c r="AD190" s="263"/>
      <c r="AE190" s="263"/>
    </row>
    <row r="191" spans="1:31" x14ac:dyDescent="0.35">
      <c r="N191" s="263"/>
      <c r="O191" s="263"/>
      <c r="P191" s="263"/>
      <c r="Q191" s="263"/>
      <c r="R191" s="263"/>
      <c r="S191" s="263"/>
      <c r="T191" s="263"/>
      <c r="U191" s="263"/>
      <c r="V191" s="263"/>
      <c r="W191" s="263"/>
      <c r="X191" s="263"/>
      <c r="Y191" s="263"/>
      <c r="Z191" s="263"/>
      <c r="AA191" s="263"/>
      <c r="AB191" s="263"/>
      <c r="AC191" s="263"/>
      <c r="AD191" s="263"/>
      <c r="AE191" s="263"/>
    </row>
    <row r="192" spans="1:31" x14ac:dyDescent="0.35">
      <c r="N192" s="263"/>
      <c r="O192" s="263"/>
      <c r="P192" s="263"/>
      <c r="Q192" s="263"/>
      <c r="R192" s="263"/>
      <c r="S192" s="263"/>
      <c r="T192" s="263"/>
      <c r="U192" s="263"/>
      <c r="V192" s="263"/>
      <c r="W192" s="263"/>
      <c r="X192" s="263"/>
      <c r="Y192" s="263"/>
      <c r="Z192" s="263"/>
      <c r="AA192" s="263"/>
      <c r="AB192" s="263"/>
      <c r="AC192" s="263"/>
      <c r="AD192" s="263"/>
      <c r="AE192" s="263"/>
    </row>
    <row r="193" spans="14:31" x14ac:dyDescent="0.35">
      <c r="N193" s="263"/>
      <c r="O193" s="263"/>
      <c r="P193" s="263"/>
      <c r="Q193" s="263"/>
      <c r="R193" s="263"/>
      <c r="S193" s="263"/>
      <c r="T193" s="263"/>
      <c r="U193" s="263"/>
      <c r="V193" s="263"/>
      <c r="W193" s="263"/>
      <c r="X193" s="263"/>
      <c r="Y193" s="263"/>
      <c r="Z193" s="263"/>
      <c r="AA193" s="263"/>
      <c r="AB193" s="263"/>
      <c r="AC193" s="263"/>
      <c r="AD193" s="263"/>
      <c r="AE193" s="263"/>
    </row>
    <row r="194" spans="14:31" x14ac:dyDescent="0.35">
      <c r="N194" s="263"/>
      <c r="O194" s="263"/>
      <c r="P194" s="263"/>
      <c r="Q194" s="263"/>
      <c r="R194" s="263"/>
      <c r="S194" s="263"/>
      <c r="T194" s="263"/>
      <c r="U194" s="263"/>
      <c r="V194" s="263"/>
      <c r="W194" s="263"/>
      <c r="X194" s="263"/>
      <c r="Y194" s="263"/>
      <c r="Z194" s="263"/>
      <c r="AA194" s="263"/>
      <c r="AB194" s="263"/>
      <c r="AC194" s="263"/>
      <c r="AD194" s="263"/>
      <c r="AE194" s="263"/>
    </row>
    <row r="195" spans="14:31" x14ac:dyDescent="0.35">
      <c r="N195" s="263"/>
      <c r="O195" s="263"/>
      <c r="P195" s="263"/>
      <c r="Q195" s="263"/>
      <c r="R195" s="263"/>
      <c r="S195" s="263"/>
      <c r="T195" s="263"/>
      <c r="U195" s="263"/>
      <c r="V195" s="263"/>
      <c r="W195" s="263"/>
      <c r="X195" s="263"/>
      <c r="Y195" s="263"/>
      <c r="Z195" s="263"/>
      <c r="AA195" s="263"/>
      <c r="AB195" s="263"/>
      <c r="AC195" s="263"/>
      <c r="AD195" s="263"/>
      <c r="AE195" s="263"/>
    </row>
    <row r="196" spans="14:31" x14ac:dyDescent="0.35">
      <c r="N196" s="263"/>
      <c r="O196" s="263"/>
      <c r="P196" s="263"/>
      <c r="Q196" s="263"/>
      <c r="R196" s="263"/>
      <c r="S196" s="263"/>
      <c r="T196" s="263"/>
      <c r="U196" s="263"/>
      <c r="V196" s="263"/>
      <c r="W196" s="263"/>
      <c r="X196" s="263"/>
      <c r="Y196" s="263"/>
      <c r="Z196" s="263"/>
      <c r="AA196" s="263"/>
      <c r="AB196" s="263"/>
      <c r="AC196" s="263"/>
      <c r="AD196" s="263"/>
      <c r="AE196" s="263"/>
    </row>
    <row r="197" spans="14:31" x14ac:dyDescent="0.35">
      <c r="N197" s="263"/>
      <c r="O197" s="263"/>
      <c r="P197" s="263"/>
      <c r="Q197" s="263"/>
      <c r="R197" s="263"/>
      <c r="S197" s="263"/>
      <c r="T197" s="263"/>
      <c r="U197" s="263"/>
      <c r="V197" s="263"/>
      <c r="W197" s="263"/>
      <c r="X197" s="263"/>
      <c r="Y197" s="263"/>
      <c r="Z197" s="263"/>
      <c r="AA197" s="263"/>
      <c r="AB197" s="263"/>
      <c r="AC197" s="263"/>
      <c r="AD197" s="263"/>
      <c r="AE197" s="263"/>
    </row>
    <row r="198" spans="14:31" x14ac:dyDescent="0.3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D23" sqref="D23"/>
    </sheetView>
  </sheetViews>
  <sheetFormatPr defaultColWidth="9.1796875" defaultRowHeight="14" x14ac:dyDescent="0.3"/>
  <cols>
    <col min="1" max="1" width="9.1796875" style="12"/>
    <col min="2" max="2" width="34.1796875" style="12" customWidth="1"/>
    <col min="3" max="3" width="3" style="12" customWidth="1"/>
    <col min="4" max="4" width="64.453125" style="12" customWidth="1"/>
    <col min="5" max="11" width="9.1796875" style="12"/>
    <col min="12" max="12" width="9.1796875" style="12" hidden="1" customWidth="1"/>
    <col min="13" max="16384" width="9.1796875" style="12"/>
  </cols>
  <sheetData>
    <row r="1" spans="1:19" x14ac:dyDescent="0.3">
      <c r="A1" s="10"/>
      <c r="B1" s="10"/>
      <c r="C1" s="10"/>
      <c r="D1" s="10"/>
      <c r="E1" s="10"/>
      <c r="F1" s="10"/>
      <c r="G1" s="10"/>
      <c r="H1" s="10"/>
      <c r="I1" s="10"/>
      <c r="J1" s="11"/>
      <c r="K1" s="11"/>
      <c r="L1" s="11"/>
      <c r="M1" s="11"/>
      <c r="N1" s="11"/>
      <c r="O1" s="11"/>
      <c r="P1" s="11"/>
      <c r="Q1" s="11"/>
      <c r="R1" s="11"/>
      <c r="S1" s="11"/>
    </row>
    <row r="2" spans="1:19" ht="22" x14ac:dyDescent="0.3">
      <c r="A2" s="344" t="s">
        <v>27</v>
      </c>
      <c r="B2" s="344"/>
      <c r="C2" s="344"/>
      <c r="D2" s="344"/>
      <c r="E2" s="344"/>
      <c r="F2" s="344"/>
      <c r="G2" s="344"/>
      <c r="H2" s="344"/>
      <c r="I2" s="344"/>
      <c r="J2" s="11"/>
      <c r="K2" s="11"/>
      <c r="L2" s="11"/>
      <c r="M2" s="11"/>
      <c r="N2" s="11"/>
      <c r="O2" s="11"/>
      <c r="P2" s="11"/>
      <c r="Q2" s="11"/>
      <c r="R2" s="11"/>
      <c r="S2" s="11"/>
    </row>
    <row r="3" spans="1:19" ht="14.5" thickBot="1" x14ac:dyDescent="0.35">
      <c r="A3" s="10"/>
      <c r="B3" s="10"/>
      <c r="C3" s="10"/>
      <c r="D3" s="10"/>
      <c r="E3" s="10"/>
      <c r="F3" s="10"/>
      <c r="G3" s="10"/>
      <c r="H3" s="10"/>
      <c r="I3" s="10"/>
      <c r="J3" s="11"/>
      <c r="K3" s="11"/>
      <c r="L3" s="11"/>
      <c r="M3" s="11"/>
      <c r="N3" s="11"/>
      <c r="O3" s="11"/>
      <c r="P3" s="11"/>
      <c r="Q3" s="11"/>
      <c r="R3" s="11"/>
      <c r="S3" s="11"/>
    </row>
    <row r="4" spans="1:19" ht="15" customHeight="1" x14ac:dyDescent="0.3">
      <c r="A4" s="10"/>
      <c r="B4" s="192" t="s">
        <v>2</v>
      </c>
      <c r="C4" s="193" t="s">
        <v>3</v>
      </c>
      <c r="D4" s="283" t="s">
        <v>327</v>
      </c>
      <c r="E4" s="55"/>
      <c r="F4" s="194" t="s">
        <v>268</v>
      </c>
      <c r="G4" s="55"/>
      <c r="H4" s="55"/>
      <c r="I4" s="55"/>
      <c r="J4" s="11"/>
      <c r="K4" s="11"/>
      <c r="L4" s="11"/>
      <c r="M4" s="11"/>
      <c r="N4" s="11"/>
      <c r="O4" s="11"/>
      <c r="P4" s="11"/>
      <c r="Q4" s="11"/>
      <c r="R4" s="11"/>
      <c r="S4" s="11"/>
    </row>
    <row r="5" spans="1:19" ht="15" customHeight="1" x14ac:dyDescent="0.3">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3">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3">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3">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3">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3">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3">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3">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3">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3">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3">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3">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3">
      <c r="A17" s="10"/>
      <c r="B17" s="195" t="s">
        <v>25</v>
      </c>
      <c r="C17" s="55" t="s">
        <v>3</v>
      </c>
      <c r="D17" s="282" t="s">
        <v>357</v>
      </c>
      <c r="E17" s="381" t="s">
        <v>26</v>
      </c>
      <c r="F17" s="382"/>
      <c r="G17" s="382"/>
      <c r="H17" s="382"/>
      <c r="I17" s="382"/>
      <c r="J17" s="11"/>
      <c r="K17" s="11"/>
      <c r="L17" s="11"/>
      <c r="M17" s="11"/>
      <c r="N17" s="11"/>
      <c r="O17" s="11"/>
      <c r="P17" s="11"/>
      <c r="Q17" s="11"/>
      <c r="R17" s="11"/>
      <c r="S17" s="11"/>
    </row>
    <row r="18" spans="1:19" ht="15" customHeight="1" x14ac:dyDescent="0.3">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3">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x14ac:dyDescent="0.3">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x14ac:dyDescent="0.3">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3">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x14ac:dyDescent="0.35">
      <c r="A23" s="10"/>
      <c r="B23" s="197" t="s">
        <v>24</v>
      </c>
      <c r="C23" s="198" t="s">
        <v>3</v>
      </c>
      <c r="D23" s="303" t="s">
        <v>423</v>
      </c>
      <c r="E23" s="55"/>
      <c r="F23" s="55"/>
      <c r="G23" s="55"/>
      <c r="H23" s="55"/>
      <c r="I23" s="55"/>
      <c r="J23" s="11"/>
      <c r="K23" s="11"/>
      <c r="L23" s="11" t="s">
        <v>284</v>
      </c>
      <c r="M23" s="11"/>
      <c r="N23" s="11"/>
      <c r="O23" s="11"/>
      <c r="P23" s="11"/>
      <c r="Q23" s="11"/>
      <c r="R23" s="11"/>
      <c r="S23" s="11"/>
    </row>
    <row r="24" spans="1:19" x14ac:dyDescent="0.3">
      <c r="A24" s="10"/>
      <c r="B24" s="10"/>
      <c r="C24" s="10"/>
      <c r="D24" s="10"/>
      <c r="E24" s="10"/>
      <c r="F24" s="10"/>
      <c r="G24" s="10"/>
      <c r="H24" s="10"/>
      <c r="I24" s="10"/>
      <c r="J24" s="11"/>
      <c r="K24" s="11"/>
      <c r="L24" s="11"/>
      <c r="M24" s="11"/>
      <c r="N24" s="11"/>
      <c r="O24" s="11"/>
      <c r="P24" s="11"/>
      <c r="Q24" s="11"/>
      <c r="R24" s="11"/>
      <c r="S24" s="11"/>
    </row>
    <row r="25" spans="1:19" x14ac:dyDescent="0.3">
      <c r="A25" s="10"/>
      <c r="B25" s="10"/>
      <c r="C25" s="10"/>
      <c r="D25" s="10"/>
      <c r="E25" s="10"/>
      <c r="F25" s="10"/>
      <c r="G25" s="10"/>
      <c r="H25" s="10"/>
      <c r="I25" s="10"/>
      <c r="J25" s="11"/>
      <c r="K25" s="11"/>
      <c r="L25" s="11" t="s">
        <v>285</v>
      </c>
      <c r="M25" s="11"/>
      <c r="N25" s="11"/>
      <c r="O25" s="11"/>
      <c r="P25" s="11"/>
      <c r="Q25" s="11"/>
      <c r="R25" s="11"/>
      <c r="S25" s="11"/>
    </row>
    <row r="26" spans="1:19" x14ac:dyDescent="0.3">
      <c r="A26" s="11"/>
      <c r="B26" s="11"/>
      <c r="C26" s="11"/>
      <c r="D26" s="11"/>
      <c r="E26" s="11"/>
      <c r="F26" s="11"/>
      <c r="G26" s="11"/>
      <c r="H26" s="11"/>
      <c r="I26" s="11"/>
      <c r="J26" s="11"/>
      <c r="K26" s="11"/>
      <c r="L26" s="11" t="s">
        <v>286</v>
      </c>
      <c r="M26" s="11"/>
      <c r="N26" s="11"/>
      <c r="O26" s="11"/>
      <c r="P26" s="11"/>
      <c r="Q26" s="11"/>
      <c r="R26" s="11"/>
      <c r="S26" s="11"/>
    </row>
    <row r="27" spans="1:19" x14ac:dyDescent="0.3">
      <c r="A27" s="11"/>
      <c r="B27" s="11"/>
      <c r="C27" s="11"/>
      <c r="D27" s="11"/>
      <c r="E27" s="11"/>
      <c r="F27" s="11"/>
      <c r="G27" s="11"/>
      <c r="H27" s="11"/>
      <c r="I27" s="11"/>
      <c r="J27" s="11"/>
      <c r="K27" s="11"/>
      <c r="L27" s="11"/>
      <c r="M27" s="11"/>
      <c r="N27" s="11"/>
      <c r="O27" s="11"/>
      <c r="P27" s="11"/>
      <c r="Q27" s="11"/>
      <c r="R27" s="11"/>
      <c r="S27" s="11"/>
    </row>
    <row r="28" spans="1:19" x14ac:dyDescent="0.3">
      <c r="A28" s="11"/>
      <c r="B28" s="11"/>
      <c r="C28" s="11"/>
      <c r="D28" s="11"/>
      <c r="E28" s="11"/>
      <c r="F28" s="11"/>
      <c r="G28" s="11"/>
      <c r="H28" s="11"/>
      <c r="I28" s="11"/>
      <c r="J28" s="11"/>
      <c r="K28" s="11"/>
      <c r="L28" s="11"/>
      <c r="M28" s="11"/>
      <c r="N28" s="11"/>
      <c r="O28" s="11"/>
      <c r="P28" s="11"/>
      <c r="Q28" s="11"/>
      <c r="R28" s="11"/>
      <c r="S28" s="11"/>
    </row>
    <row r="29" spans="1:19" x14ac:dyDescent="0.3">
      <c r="A29" s="11"/>
      <c r="B29" s="11"/>
      <c r="C29" s="11"/>
      <c r="D29" s="11"/>
      <c r="E29" s="11"/>
      <c r="F29" s="11"/>
      <c r="G29" s="11"/>
      <c r="H29" s="11"/>
      <c r="I29" s="11"/>
      <c r="J29" s="11"/>
      <c r="K29" s="11"/>
      <c r="L29" s="11"/>
      <c r="M29" s="11"/>
      <c r="N29" s="11"/>
      <c r="O29" s="11"/>
      <c r="P29" s="11"/>
      <c r="Q29" s="11"/>
      <c r="R29" s="11"/>
      <c r="S29" s="11"/>
    </row>
    <row r="30" spans="1:19" x14ac:dyDescent="0.3">
      <c r="A30" s="11"/>
      <c r="B30" s="11"/>
      <c r="C30" s="11"/>
      <c r="D30" s="11"/>
      <c r="E30" s="11"/>
      <c r="F30" s="11"/>
      <c r="G30" s="11"/>
      <c r="H30" s="11"/>
      <c r="I30" s="11"/>
      <c r="J30" s="11"/>
      <c r="K30" s="11"/>
      <c r="L30" s="11"/>
      <c r="M30" s="11"/>
      <c r="N30" s="11"/>
      <c r="O30" s="11"/>
      <c r="P30" s="11"/>
      <c r="Q30" s="11"/>
      <c r="R30" s="11"/>
      <c r="S30" s="11"/>
    </row>
    <row r="31" spans="1:19" x14ac:dyDescent="0.3">
      <c r="A31" s="11"/>
      <c r="B31" s="11"/>
      <c r="C31" s="11"/>
      <c r="D31" s="11"/>
      <c r="E31" s="11"/>
      <c r="F31" s="11"/>
      <c r="G31" s="11"/>
      <c r="H31" s="11"/>
      <c r="I31" s="11"/>
      <c r="J31" s="11"/>
      <c r="K31" s="11"/>
      <c r="L31" s="11"/>
      <c r="M31" s="11"/>
      <c r="N31" s="11"/>
      <c r="O31" s="11"/>
      <c r="P31" s="11"/>
      <c r="Q31" s="11"/>
      <c r="R31" s="11"/>
      <c r="S31" s="11"/>
    </row>
    <row r="32" spans="1:19" x14ac:dyDescent="0.3">
      <c r="A32" s="11"/>
      <c r="B32" s="11"/>
      <c r="C32" s="11"/>
      <c r="D32" s="11"/>
      <c r="E32" s="11"/>
      <c r="F32" s="11"/>
      <c r="G32" s="11"/>
      <c r="H32" s="11"/>
      <c r="I32" s="11"/>
      <c r="J32" s="11"/>
      <c r="K32" s="11"/>
      <c r="L32" s="11"/>
      <c r="M32" s="11"/>
      <c r="N32" s="11"/>
      <c r="O32" s="11"/>
      <c r="P32" s="11"/>
      <c r="Q32" s="11"/>
      <c r="R32" s="11"/>
      <c r="S32" s="11"/>
    </row>
    <row r="33" spans="1:19" x14ac:dyDescent="0.3">
      <c r="A33" s="11"/>
      <c r="B33" s="11"/>
      <c r="C33" s="11"/>
      <c r="D33" s="11"/>
      <c r="E33" s="11"/>
      <c r="F33" s="11"/>
      <c r="G33" s="11"/>
      <c r="H33" s="11"/>
      <c r="I33" s="11"/>
      <c r="J33" s="11"/>
      <c r="K33" s="11"/>
      <c r="L33" s="11"/>
      <c r="M33" s="11"/>
      <c r="N33" s="11"/>
      <c r="O33" s="11"/>
      <c r="P33" s="11"/>
      <c r="Q33" s="11"/>
      <c r="R33" s="11"/>
      <c r="S33" s="11"/>
    </row>
    <row r="34" spans="1:19" x14ac:dyDescent="0.3">
      <c r="A34" s="11"/>
      <c r="B34" s="11"/>
      <c r="C34" s="11"/>
      <c r="D34" s="11"/>
      <c r="E34" s="11"/>
      <c r="F34" s="11"/>
      <c r="G34" s="11"/>
      <c r="H34" s="11"/>
      <c r="I34" s="11"/>
      <c r="J34" s="11"/>
      <c r="K34" s="11"/>
      <c r="L34" s="11"/>
      <c r="M34" s="11"/>
      <c r="N34" s="11"/>
      <c r="O34" s="11"/>
      <c r="P34" s="11"/>
      <c r="Q34" s="11"/>
      <c r="R34" s="11"/>
      <c r="S34" s="11"/>
    </row>
    <row r="35" spans="1:19" x14ac:dyDescent="0.3">
      <c r="A35" s="11"/>
      <c r="B35" s="11"/>
      <c r="C35" s="11"/>
      <c r="D35" s="11"/>
      <c r="E35" s="11"/>
      <c r="F35" s="11"/>
      <c r="G35" s="11"/>
      <c r="H35" s="11"/>
      <c r="I35" s="11"/>
      <c r="J35" s="11"/>
      <c r="K35" s="11"/>
      <c r="L35" s="11"/>
      <c r="M35" s="11"/>
      <c r="N35" s="11"/>
      <c r="O35" s="11"/>
      <c r="P35" s="11"/>
      <c r="Q35" s="11"/>
      <c r="R35" s="11"/>
      <c r="S35" s="11"/>
    </row>
    <row r="36" spans="1:19" x14ac:dyDescent="0.3">
      <c r="A36" s="11"/>
      <c r="B36" s="11"/>
      <c r="C36" s="11"/>
      <c r="D36" s="11"/>
      <c r="E36" s="11"/>
      <c r="F36" s="11"/>
      <c r="G36" s="11"/>
      <c r="H36" s="11"/>
      <c r="I36" s="11"/>
      <c r="J36" s="11"/>
      <c r="K36" s="11"/>
      <c r="L36" s="11"/>
      <c r="M36" s="11"/>
      <c r="N36" s="11"/>
      <c r="O36" s="11"/>
      <c r="P36" s="11"/>
      <c r="Q36" s="11"/>
      <c r="R36" s="11"/>
      <c r="S36" s="11"/>
    </row>
    <row r="37" spans="1:19" x14ac:dyDescent="0.3">
      <c r="A37" s="11"/>
      <c r="B37" s="11"/>
      <c r="C37" s="11"/>
      <c r="D37" s="11"/>
      <c r="E37" s="11"/>
      <c r="F37" s="11"/>
      <c r="G37" s="11"/>
      <c r="H37" s="11"/>
      <c r="I37" s="11"/>
      <c r="J37" s="11"/>
      <c r="K37" s="11"/>
      <c r="L37" s="11"/>
      <c r="M37" s="11"/>
      <c r="N37" s="11"/>
      <c r="O37" s="11"/>
      <c r="P37" s="11"/>
      <c r="Q37" s="11"/>
      <c r="R37" s="11"/>
      <c r="S37" s="11"/>
    </row>
    <row r="38" spans="1:19" x14ac:dyDescent="0.3">
      <c r="A38" s="11"/>
      <c r="B38" s="11"/>
      <c r="C38" s="11"/>
      <c r="D38" s="11"/>
      <c r="E38" s="11"/>
      <c r="F38" s="11"/>
      <c r="G38" s="11"/>
      <c r="H38" s="11"/>
      <c r="I38" s="11"/>
      <c r="J38" s="11"/>
      <c r="K38" s="11"/>
      <c r="L38" s="11"/>
      <c r="M38" s="11"/>
      <c r="N38" s="11"/>
      <c r="O38" s="11"/>
      <c r="P38" s="11"/>
      <c r="Q38" s="11"/>
      <c r="R38" s="11"/>
      <c r="S38" s="11"/>
    </row>
    <row r="39" spans="1:19" x14ac:dyDescent="0.3">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G1" activePane="topRight" state="frozen"/>
      <selection pane="topRight"/>
    </sheetView>
  </sheetViews>
  <sheetFormatPr defaultColWidth="9.1796875" defaultRowHeight="12.5" x14ac:dyDescent="0.25"/>
  <cols>
    <col min="1" max="1" width="2.1796875" style="15" customWidth="1"/>
    <col min="2" max="2" width="2.81640625" style="15" customWidth="1"/>
    <col min="3" max="3" width="3.7265625" style="15" bestFit="1" customWidth="1"/>
    <col min="4" max="4" width="10" style="15" customWidth="1"/>
    <col min="5" max="5" width="12.1796875" style="15" customWidth="1"/>
    <col min="6" max="6" width="37.54296875" style="15" customWidth="1"/>
    <col min="7" max="7" width="4.54296875" style="15" customWidth="1"/>
    <col min="8" max="8" width="14.54296875" style="15" bestFit="1" customWidth="1"/>
    <col min="9" max="9" width="22.54296875" style="15" bestFit="1" customWidth="1"/>
    <col min="10" max="10" width="7.81640625" style="15" bestFit="1" customWidth="1"/>
    <col min="11" max="11" width="13.54296875" style="15" customWidth="1"/>
    <col min="12" max="12" width="16.1796875" style="15" customWidth="1"/>
    <col min="13" max="13" width="14.7265625" style="15" bestFit="1" customWidth="1"/>
    <col min="14" max="14" width="16.54296875" style="15" customWidth="1"/>
    <col min="15" max="15" width="17.54296875" style="15" bestFit="1" customWidth="1"/>
    <col min="16" max="16" width="15.54296875" style="15" bestFit="1" customWidth="1"/>
    <col min="17" max="17" width="22" style="15" bestFit="1" customWidth="1"/>
    <col min="18" max="18" width="31" style="15" bestFit="1" customWidth="1"/>
    <col min="19" max="19" width="17.54296875" style="15" bestFit="1" customWidth="1"/>
    <col min="20" max="20" width="16" style="15" bestFit="1" customWidth="1"/>
    <col min="21" max="21" width="9.81640625" style="15" bestFit="1" customWidth="1"/>
    <col min="22" max="22" width="6.453125" style="15" bestFit="1" customWidth="1"/>
    <col min="23" max="23" width="8" style="15" bestFit="1" customWidth="1"/>
    <col min="24" max="24" width="8.7265625" style="15" bestFit="1" customWidth="1"/>
    <col min="25" max="25" width="8" style="15" bestFit="1" customWidth="1"/>
    <col min="26" max="29" width="10.1796875" style="15" hidden="1" customWidth="1"/>
    <col min="30" max="33" width="10" style="15" hidden="1" customWidth="1"/>
    <col min="34" max="35" width="13.453125" style="15" hidden="1" customWidth="1"/>
    <col min="36" max="40" width="9.1796875" style="15" hidden="1" customWidth="1"/>
    <col min="41" max="43" width="5.1796875" style="15" customWidth="1"/>
    <col min="44" max="44" width="42.453125" style="15" hidden="1" customWidth="1"/>
    <col min="45" max="45" width="4.54296875" style="15" customWidth="1"/>
    <col min="46" max="46" width="4.26953125" style="15" customWidth="1"/>
    <col min="47" max="16384" width="9.1796875" style="15"/>
  </cols>
  <sheetData>
    <row r="1" spans="1:52" x14ac:dyDescent="0.25">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5">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5">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5">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 thickBot="1" x14ac:dyDescent="0.3">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3">
      <c r="A6" s="258"/>
      <c r="B6" s="260"/>
      <c r="C6" s="383" t="s">
        <v>28</v>
      </c>
      <c r="D6" s="383" t="s">
        <v>29</v>
      </c>
      <c r="E6" s="383" t="s">
        <v>30</v>
      </c>
      <c r="F6" s="383" t="s">
        <v>31</v>
      </c>
      <c r="G6" s="383" t="s">
        <v>32</v>
      </c>
      <c r="H6" s="383" t="s">
        <v>33</v>
      </c>
      <c r="I6" s="383" t="s">
        <v>34</v>
      </c>
      <c r="J6" s="383" t="s">
        <v>35</v>
      </c>
      <c r="K6" s="383" t="s">
        <v>36</v>
      </c>
      <c r="L6" s="384" t="s">
        <v>37</v>
      </c>
      <c r="M6" s="386" t="s">
        <v>38</v>
      </c>
      <c r="N6" s="386"/>
      <c r="O6" s="386"/>
      <c r="P6" s="386"/>
      <c r="Q6" s="386"/>
      <c r="R6" s="386"/>
      <c r="S6" s="386"/>
      <c r="T6" s="386"/>
      <c r="U6" s="387"/>
      <c r="V6" s="401" t="s">
        <v>39</v>
      </c>
      <c r="W6" s="402"/>
      <c r="X6" s="402"/>
      <c r="Y6" s="403"/>
      <c r="Z6" s="394" t="s">
        <v>40</v>
      </c>
      <c r="AA6" s="395"/>
      <c r="AB6" s="395"/>
      <c r="AC6" s="395"/>
      <c r="AD6" s="396" t="s">
        <v>41</v>
      </c>
      <c r="AE6" s="396"/>
      <c r="AF6" s="397" t="s">
        <v>42</v>
      </c>
      <c r="AG6" s="397"/>
      <c r="AH6" s="398" t="s">
        <v>43</v>
      </c>
      <c r="AI6" s="398"/>
      <c r="AJ6" s="398"/>
      <c r="AK6" s="398"/>
      <c r="AL6" s="399" t="s">
        <v>44</v>
      </c>
      <c r="AM6" s="399"/>
      <c r="AN6" s="399"/>
      <c r="AO6" s="400" t="s">
        <v>45</v>
      </c>
      <c r="AP6" s="400"/>
      <c r="AQ6" s="400"/>
      <c r="AR6" s="388" t="s">
        <v>46</v>
      </c>
      <c r="AS6" s="261"/>
      <c r="AT6" s="258"/>
      <c r="AU6" s="14"/>
      <c r="AV6" s="14"/>
      <c r="AW6" s="14"/>
      <c r="AX6" s="14"/>
      <c r="AY6" s="14"/>
      <c r="AZ6" s="14"/>
    </row>
    <row r="7" spans="1:52" ht="14" x14ac:dyDescent="0.25">
      <c r="A7" s="258"/>
      <c r="B7" s="260"/>
      <c r="C7" s="383"/>
      <c r="D7" s="383"/>
      <c r="E7" s="383"/>
      <c r="F7" s="383"/>
      <c r="G7" s="383"/>
      <c r="H7" s="383"/>
      <c r="I7" s="383"/>
      <c r="J7" s="383"/>
      <c r="K7" s="383"/>
      <c r="L7" s="385"/>
      <c r="M7" s="389" t="s">
        <v>47</v>
      </c>
      <c r="N7" s="391" t="s">
        <v>48</v>
      </c>
      <c r="O7" s="389" t="s">
        <v>49</v>
      </c>
      <c r="P7" s="391" t="s">
        <v>50</v>
      </c>
      <c r="Q7" s="389" t="s">
        <v>51</v>
      </c>
      <c r="R7" s="393"/>
      <c r="S7" s="393"/>
      <c r="T7" s="393"/>
      <c r="U7" s="391"/>
      <c r="V7" s="404"/>
      <c r="W7" s="405"/>
      <c r="X7" s="405"/>
      <c r="Y7" s="406"/>
      <c r="Z7" s="394"/>
      <c r="AA7" s="395"/>
      <c r="AB7" s="395"/>
      <c r="AC7" s="395"/>
      <c r="AD7" s="396"/>
      <c r="AE7" s="396"/>
      <c r="AF7" s="397"/>
      <c r="AG7" s="397"/>
      <c r="AH7" s="398"/>
      <c r="AI7" s="398"/>
      <c r="AJ7" s="398"/>
      <c r="AK7" s="398"/>
      <c r="AL7" s="399"/>
      <c r="AM7" s="399"/>
      <c r="AN7" s="399"/>
      <c r="AO7" s="400"/>
      <c r="AP7" s="400"/>
      <c r="AQ7" s="400"/>
      <c r="AR7" s="388"/>
      <c r="AS7" s="261"/>
      <c r="AT7" s="258"/>
      <c r="AU7" s="14"/>
      <c r="AV7" s="14"/>
      <c r="AW7" s="14"/>
      <c r="AX7" s="14"/>
      <c r="AY7" s="14"/>
      <c r="AZ7" s="14"/>
    </row>
    <row r="8" spans="1:52" ht="49.5" customHeight="1" x14ac:dyDescent="0.25">
      <c r="A8" s="258"/>
      <c r="B8" s="260"/>
      <c r="C8" s="383"/>
      <c r="D8" s="383"/>
      <c r="E8" s="383"/>
      <c r="F8" s="383"/>
      <c r="G8" s="383"/>
      <c r="H8" s="383"/>
      <c r="I8" s="383"/>
      <c r="J8" s="383"/>
      <c r="K8" s="383"/>
      <c r="L8" s="385"/>
      <c r="M8" s="390"/>
      <c r="N8" s="392"/>
      <c r="O8" s="390"/>
      <c r="P8" s="392"/>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ht="13" x14ac:dyDescent="0.25">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35">
      <c r="A10" s="259"/>
      <c r="B10" s="261"/>
      <c r="C10" s="212">
        <v>1</v>
      </c>
      <c r="D10" s="253">
        <v>24071001</v>
      </c>
      <c r="E10" s="253" t="s">
        <v>358</v>
      </c>
      <c r="F10" s="214" t="s">
        <v>359</v>
      </c>
      <c r="G10" s="232" t="s">
        <v>332</v>
      </c>
      <c r="H10" s="293" t="s">
        <v>360</v>
      </c>
      <c r="I10" s="294">
        <v>40003</v>
      </c>
      <c r="J10" s="232" t="s">
        <v>334</v>
      </c>
      <c r="K10" s="295" t="s">
        <v>335</v>
      </c>
      <c r="L10" s="293" t="s">
        <v>360</v>
      </c>
      <c r="M10" s="296" t="s">
        <v>361</v>
      </c>
      <c r="N10" s="296" t="s">
        <v>362</v>
      </c>
      <c r="O10" s="296" t="s">
        <v>363</v>
      </c>
      <c r="P10" s="296" t="s">
        <v>341</v>
      </c>
      <c r="Q10" s="296" t="s">
        <v>360</v>
      </c>
      <c r="R10" s="296" t="s">
        <v>364</v>
      </c>
      <c r="S10" s="296" t="s">
        <v>343</v>
      </c>
      <c r="T10" s="296" t="s">
        <v>365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35">
      <c r="A11" s="259"/>
      <c r="B11" s="261"/>
      <c r="C11" s="231">
        <v>2</v>
      </c>
      <c r="D11" s="232">
        <v>24071003</v>
      </c>
      <c r="E11" s="232" t="s">
        <v>366</v>
      </c>
      <c r="F11" s="214" t="s">
        <v>367</v>
      </c>
      <c r="G11" s="234" t="s">
        <v>332</v>
      </c>
      <c r="H11" s="293" t="s">
        <v>368</v>
      </c>
      <c r="I11" s="294">
        <v>40094</v>
      </c>
      <c r="J11" s="232" t="s">
        <v>334</v>
      </c>
      <c r="K11" s="295" t="s">
        <v>369</v>
      </c>
      <c r="L11" s="293" t="s">
        <v>370</v>
      </c>
      <c r="M11" s="296" t="s">
        <v>371</v>
      </c>
      <c r="N11" s="296" t="s">
        <v>372</v>
      </c>
      <c r="O11" s="296" t="s">
        <v>338</v>
      </c>
      <c r="P11" s="296" t="s">
        <v>341</v>
      </c>
      <c r="Q11" s="296" t="s">
        <v>370</v>
      </c>
      <c r="R11" s="296" t="s">
        <v>373</v>
      </c>
      <c r="S11" s="296" t="s">
        <v>343</v>
      </c>
      <c r="T11" s="296" t="s">
        <v>365</v>
      </c>
      <c r="U11" s="296" t="s">
        <v>311</v>
      </c>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35">
      <c r="A12" s="259"/>
      <c r="B12" s="261"/>
      <c r="C12" s="246">
        <v>3</v>
      </c>
      <c r="D12" s="232">
        <v>24071002</v>
      </c>
      <c r="E12" s="232" t="s">
        <v>374</v>
      </c>
      <c r="F12" s="214" t="s">
        <v>375</v>
      </c>
      <c r="G12" s="234" t="s">
        <v>332</v>
      </c>
      <c r="H12" s="293" t="s">
        <v>376</v>
      </c>
      <c r="I12" s="294">
        <v>39840</v>
      </c>
      <c r="J12" s="232" t="s">
        <v>334</v>
      </c>
      <c r="K12" s="295" t="s">
        <v>336</v>
      </c>
      <c r="L12" s="293" t="s">
        <v>377</v>
      </c>
      <c r="M12" s="296" t="s">
        <v>378</v>
      </c>
      <c r="N12" s="296" t="s">
        <v>379</v>
      </c>
      <c r="O12" s="296" t="s">
        <v>338</v>
      </c>
      <c r="P12" s="296" t="s">
        <v>341</v>
      </c>
      <c r="Q12" s="296" t="s">
        <v>377</v>
      </c>
      <c r="R12" s="296" t="s">
        <v>380</v>
      </c>
      <c r="S12" s="296" t="s">
        <v>344</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35">
      <c r="A13" s="259"/>
      <c r="B13" s="261"/>
      <c r="C13" s="231">
        <v>4</v>
      </c>
      <c r="D13" s="253">
        <v>24071004</v>
      </c>
      <c r="E13" s="253" t="s">
        <v>381</v>
      </c>
      <c r="F13" s="214" t="s">
        <v>382</v>
      </c>
      <c r="G13" s="234" t="s">
        <v>332</v>
      </c>
      <c r="H13" s="293" t="s">
        <v>383</v>
      </c>
      <c r="I13" s="294">
        <v>39982</v>
      </c>
      <c r="J13" s="232" t="s">
        <v>334</v>
      </c>
      <c r="K13" s="295" t="s">
        <v>336</v>
      </c>
      <c r="L13" s="293" t="s">
        <v>384</v>
      </c>
      <c r="M13" s="296" t="s">
        <v>385</v>
      </c>
      <c r="N13" s="296" t="s">
        <v>386</v>
      </c>
      <c r="O13" s="296" t="s">
        <v>338</v>
      </c>
      <c r="P13" s="296" t="s">
        <v>341</v>
      </c>
      <c r="Q13" s="296" t="s">
        <v>384</v>
      </c>
      <c r="R13" s="296" t="s">
        <v>387</v>
      </c>
      <c r="S13" s="296" t="s">
        <v>344</v>
      </c>
      <c r="T13" s="296" t="s">
        <v>345</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35">
      <c r="A14" s="259"/>
      <c r="B14" s="261"/>
      <c r="C14" s="246">
        <v>5</v>
      </c>
      <c r="D14" s="232">
        <v>24071005</v>
      </c>
      <c r="E14" s="232" t="s">
        <v>388</v>
      </c>
      <c r="F14" s="214" t="s">
        <v>389</v>
      </c>
      <c r="G14" s="234" t="s">
        <v>390</v>
      </c>
      <c r="H14" s="293" t="s">
        <v>333</v>
      </c>
      <c r="I14" s="294">
        <v>39705</v>
      </c>
      <c r="J14" s="232" t="s">
        <v>334</v>
      </c>
      <c r="K14" s="295" t="s">
        <v>391</v>
      </c>
      <c r="L14" s="293" t="s">
        <v>392</v>
      </c>
      <c r="M14" s="296" t="s">
        <v>393</v>
      </c>
      <c r="N14" s="296" t="s">
        <v>394</v>
      </c>
      <c r="O14" s="296" t="s">
        <v>339</v>
      </c>
      <c r="P14" s="296" t="s">
        <v>341</v>
      </c>
      <c r="Q14" s="296" t="s">
        <v>392</v>
      </c>
      <c r="R14" s="296" t="s">
        <v>395</v>
      </c>
      <c r="S14" s="296" t="s">
        <v>343</v>
      </c>
      <c r="T14" s="296" t="s">
        <v>365</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35">
      <c r="A15" s="259"/>
      <c r="B15" s="261"/>
      <c r="C15" s="231">
        <v>6</v>
      </c>
      <c r="D15" s="232">
        <v>24071006</v>
      </c>
      <c r="E15" s="232" t="s">
        <v>396</v>
      </c>
      <c r="F15" s="214" t="s">
        <v>397</v>
      </c>
      <c r="G15" s="232" t="s">
        <v>332</v>
      </c>
      <c r="H15" s="293" t="s">
        <v>309</v>
      </c>
      <c r="I15" s="294">
        <v>39517</v>
      </c>
      <c r="J15" s="232" t="s">
        <v>334</v>
      </c>
      <c r="K15" s="295" t="s">
        <v>335</v>
      </c>
      <c r="L15" s="293" t="s">
        <v>398</v>
      </c>
      <c r="M15" s="296" t="s">
        <v>399</v>
      </c>
      <c r="N15" s="296" t="s">
        <v>400</v>
      </c>
      <c r="O15" s="296" t="s">
        <v>340</v>
      </c>
      <c r="P15" s="296" t="s">
        <v>341</v>
      </c>
      <c r="Q15" s="296" t="s">
        <v>401</v>
      </c>
      <c r="R15" s="296" t="s">
        <v>342</v>
      </c>
      <c r="S15" s="296" t="s">
        <v>343</v>
      </c>
      <c r="T15" s="296" t="s">
        <v>365</v>
      </c>
      <c r="U15" s="296" t="s">
        <v>311</v>
      </c>
      <c r="V15" t="s">
        <v>399</v>
      </c>
      <c r="W15" s="296" t="s">
        <v>340</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35">
      <c r="A16" s="259"/>
      <c r="B16" s="261"/>
      <c r="C16" s="246">
        <v>7</v>
      </c>
      <c r="D16" s="253">
        <v>24071007</v>
      </c>
      <c r="E16" s="253" t="s">
        <v>402</v>
      </c>
      <c r="F16" s="214" t="s">
        <v>403</v>
      </c>
      <c r="G16" s="234" t="s">
        <v>332</v>
      </c>
      <c r="H16" s="293" t="s">
        <v>310</v>
      </c>
      <c r="I16" s="294">
        <v>39431</v>
      </c>
      <c r="J16" s="232" t="s">
        <v>334</v>
      </c>
      <c r="K16" s="295" t="s">
        <v>404</v>
      </c>
      <c r="L16" s="293" t="s">
        <v>405</v>
      </c>
      <c r="M16" s="296" t="s">
        <v>406</v>
      </c>
      <c r="N16" s="296" t="s">
        <v>407</v>
      </c>
      <c r="O16" s="296" t="s">
        <v>338</v>
      </c>
      <c r="P16" s="296" t="s">
        <v>338</v>
      </c>
      <c r="Q16" s="296" t="s">
        <v>405</v>
      </c>
      <c r="R16" s="296" t="s">
        <v>342</v>
      </c>
      <c r="S16" s="296" t="s">
        <v>343</v>
      </c>
      <c r="T16" s="296" t="s">
        <v>365</v>
      </c>
      <c r="U16" s="296" t="s">
        <v>311</v>
      </c>
      <c r="V16" t="s">
        <v>408</v>
      </c>
      <c r="W16" s="296" t="s">
        <v>338</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35">
      <c r="A17" s="259"/>
      <c r="B17" s="261"/>
      <c r="C17" s="231">
        <v>8</v>
      </c>
      <c r="D17" s="232">
        <v>24071008</v>
      </c>
      <c r="E17" s="232" t="s">
        <v>409</v>
      </c>
      <c r="F17" s="214" t="s">
        <v>410</v>
      </c>
      <c r="G17" s="234" t="s">
        <v>390</v>
      </c>
      <c r="H17" s="293" t="s">
        <v>337</v>
      </c>
      <c r="I17" s="294">
        <v>39920</v>
      </c>
      <c r="J17" s="232" t="s">
        <v>334</v>
      </c>
      <c r="K17" s="295" t="s">
        <v>391</v>
      </c>
      <c r="L17" s="293" t="s">
        <v>411</v>
      </c>
      <c r="M17" s="296" t="s">
        <v>412</v>
      </c>
      <c r="N17" s="296" t="s">
        <v>413</v>
      </c>
      <c r="O17" s="296" t="s">
        <v>339</v>
      </c>
      <c r="P17" s="296" t="s">
        <v>414</v>
      </c>
      <c r="Q17" s="296" t="s">
        <v>411</v>
      </c>
      <c r="R17" s="296" t="s">
        <v>415</v>
      </c>
      <c r="S17" s="296" t="s">
        <v>343</v>
      </c>
      <c r="T17" s="296" t="s">
        <v>365</v>
      </c>
      <c r="U17" s="296" t="s">
        <v>311</v>
      </c>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35">
      <c r="A18" s="259"/>
      <c r="B18" s="261"/>
      <c r="C18" s="246">
        <v>9</v>
      </c>
      <c r="D18" s="232">
        <v>24071009</v>
      </c>
      <c r="E18" s="232" t="s">
        <v>416</v>
      </c>
      <c r="F18" s="214" t="s">
        <v>417</v>
      </c>
      <c r="G18" s="234" t="s">
        <v>390</v>
      </c>
      <c r="H18" s="293" t="s">
        <v>418</v>
      </c>
      <c r="I18" s="294">
        <v>40056</v>
      </c>
      <c r="J18" s="232" t="s">
        <v>334</v>
      </c>
      <c r="K18" s="295" t="s">
        <v>419</v>
      </c>
      <c r="L18" s="293" t="s">
        <v>420</v>
      </c>
      <c r="M18" s="296" t="s">
        <v>421</v>
      </c>
      <c r="N18" s="296" t="s">
        <v>422</v>
      </c>
      <c r="O18" s="296" t="s">
        <v>338</v>
      </c>
      <c r="P18" s="296" t="s">
        <v>341</v>
      </c>
      <c r="Q18" s="296" t="s">
        <v>420</v>
      </c>
      <c r="R18" s="296" t="s">
        <v>420</v>
      </c>
      <c r="S18" s="296" t="s">
        <v>343</v>
      </c>
      <c r="T18" s="296" t="s">
        <v>365</v>
      </c>
      <c r="U18" s="296" t="s">
        <v>311</v>
      </c>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35">
      <c r="A19" s="259"/>
      <c r="B19" s="261"/>
      <c r="C19" s="231">
        <v>10</v>
      </c>
      <c r="D19" s="253"/>
      <c r="E19" s="253"/>
      <c r="F19" s="214"/>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35">
      <c r="A20" s="259"/>
      <c r="B20" s="261"/>
      <c r="C20" s="246">
        <v>11</v>
      </c>
      <c r="D20" s="232"/>
      <c r="E20" s="232"/>
      <c r="F20" s="214"/>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35">
      <c r="A21" s="259"/>
      <c r="B21" s="261"/>
      <c r="C21" s="231">
        <v>12</v>
      </c>
      <c r="D21" s="232"/>
      <c r="E21" s="232"/>
      <c r="F21" s="214"/>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35">
      <c r="A22" s="259"/>
      <c r="B22" s="261"/>
      <c r="C22" s="246">
        <v>13</v>
      </c>
      <c r="D22" s="253"/>
      <c r="E22" s="253"/>
      <c r="F22" s="214"/>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35">
      <c r="A23" s="259"/>
      <c r="B23" s="261"/>
      <c r="C23" s="231">
        <v>14</v>
      </c>
      <c r="D23" s="232"/>
      <c r="E23" s="232"/>
      <c r="F23" s="214"/>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35">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35">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35">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35">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35">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35">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35">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35">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35">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35">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35">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35">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35">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35">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35">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35">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35">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35">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3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3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3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3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3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3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3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3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5">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5">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5">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5">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5">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5">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5">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5">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5">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5">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5">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5">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5">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5">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5">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5">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5">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x14ac:dyDescent="0.35"/>
  <cols>
    <col min="1" max="1" width="5.1796875" style="90" customWidth="1"/>
    <col min="2" max="2" width="4.7265625" style="88" customWidth="1"/>
    <col min="3" max="3" width="5.54296875" style="88" customWidth="1"/>
    <col min="4" max="4" width="14" style="88" customWidth="1"/>
    <col min="5" max="5" width="12.81640625" style="88" customWidth="1"/>
    <col min="6" max="6" width="17" style="88" customWidth="1"/>
    <col min="7" max="7" width="6.1796875" style="88" customWidth="1"/>
    <col min="8" max="8" width="10.1796875" style="88" customWidth="1"/>
    <col min="9" max="9" width="18.7265625" style="88" customWidth="1"/>
    <col min="10" max="10" width="6" style="88" customWidth="1"/>
    <col min="11" max="11" width="9.1796875" style="90" customWidth="1"/>
    <col min="12" max="12" width="17.453125" style="90" customWidth="1"/>
    <col min="13" max="256" width="0" style="90" hidden="1"/>
    <col min="257" max="257" width="5.1796875" style="90" customWidth="1"/>
    <col min="258" max="258" width="4.7265625" style="90" customWidth="1"/>
    <col min="259" max="259" width="5.54296875" style="90" customWidth="1"/>
    <col min="260" max="260" width="14" style="90" customWidth="1"/>
    <col min="261" max="261" width="12.81640625" style="90" customWidth="1"/>
    <col min="262" max="262" width="17" style="90" customWidth="1"/>
    <col min="263" max="263" width="6.1796875" style="90" customWidth="1"/>
    <col min="264" max="264" width="10.1796875" style="90" customWidth="1"/>
    <col min="265" max="265" width="23.54296875" style="90" customWidth="1"/>
    <col min="266" max="266" width="1.54296875" style="90" customWidth="1"/>
    <col min="267" max="267" width="9.1796875" style="90" customWidth="1"/>
    <col min="268" max="268" width="17.453125" style="90" customWidth="1"/>
    <col min="269" max="512" width="0" style="90" hidden="1"/>
    <col min="513" max="513" width="5.1796875" style="90" customWidth="1"/>
    <col min="514" max="514" width="4.7265625" style="90" customWidth="1"/>
    <col min="515" max="515" width="5.54296875" style="90" customWidth="1"/>
    <col min="516" max="516" width="14" style="90" customWidth="1"/>
    <col min="517" max="517" width="12.81640625" style="90" customWidth="1"/>
    <col min="518" max="518" width="17" style="90" customWidth="1"/>
    <col min="519" max="519" width="6.1796875" style="90" customWidth="1"/>
    <col min="520" max="520" width="10.1796875" style="90" customWidth="1"/>
    <col min="521" max="521" width="23.54296875" style="90" customWidth="1"/>
    <col min="522" max="522" width="1.54296875" style="90" customWidth="1"/>
    <col min="523" max="523" width="9.1796875" style="90" customWidth="1"/>
    <col min="524" max="524" width="17.453125" style="90" customWidth="1"/>
    <col min="525" max="768" width="0" style="90" hidden="1"/>
    <col min="769" max="769" width="5.1796875" style="90" customWidth="1"/>
    <col min="770" max="770" width="4.7265625" style="90" customWidth="1"/>
    <col min="771" max="771" width="5.54296875" style="90" customWidth="1"/>
    <col min="772" max="772" width="14" style="90" customWidth="1"/>
    <col min="773" max="773" width="12.81640625" style="90" customWidth="1"/>
    <col min="774" max="774" width="17" style="90" customWidth="1"/>
    <col min="775" max="775" width="6.1796875" style="90" customWidth="1"/>
    <col min="776" max="776" width="10.1796875" style="90" customWidth="1"/>
    <col min="777" max="777" width="23.54296875" style="90" customWidth="1"/>
    <col min="778" max="778" width="1.54296875" style="90" customWidth="1"/>
    <col min="779" max="779" width="9.1796875" style="90" customWidth="1"/>
    <col min="780" max="780" width="17.453125" style="90" customWidth="1"/>
    <col min="781" max="1024" width="0" style="90" hidden="1"/>
    <col min="1025" max="1025" width="5.1796875" style="90" customWidth="1"/>
    <col min="1026" max="1026" width="4.7265625" style="90" customWidth="1"/>
    <col min="1027" max="1027" width="5.54296875" style="90" customWidth="1"/>
    <col min="1028" max="1028" width="14" style="90" customWidth="1"/>
    <col min="1029" max="1029" width="12.81640625" style="90" customWidth="1"/>
    <col min="1030" max="1030" width="17" style="90" customWidth="1"/>
    <col min="1031" max="1031" width="6.1796875" style="90" customWidth="1"/>
    <col min="1032" max="1032" width="10.1796875" style="90" customWidth="1"/>
    <col min="1033" max="1033" width="23.54296875" style="90" customWidth="1"/>
    <col min="1034" max="1034" width="1.54296875" style="90" customWidth="1"/>
    <col min="1035" max="1035" width="9.1796875" style="90" customWidth="1"/>
    <col min="1036" max="1036" width="17.453125" style="90" customWidth="1"/>
    <col min="1037" max="1280" width="0" style="90" hidden="1"/>
    <col min="1281" max="1281" width="5.1796875" style="90" customWidth="1"/>
    <col min="1282" max="1282" width="4.7265625" style="90" customWidth="1"/>
    <col min="1283" max="1283" width="5.54296875" style="90" customWidth="1"/>
    <col min="1284" max="1284" width="14" style="90" customWidth="1"/>
    <col min="1285" max="1285" width="12.81640625" style="90" customWidth="1"/>
    <col min="1286" max="1286" width="17" style="90" customWidth="1"/>
    <col min="1287" max="1287" width="6.1796875" style="90" customWidth="1"/>
    <col min="1288" max="1288" width="10.1796875" style="90" customWidth="1"/>
    <col min="1289" max="1289" width="23.54296875" style="90" customWidth="1"/>
    <col min="1290" max="1290" width="1.54296875" style="90" customWidth="1"/>
    <col min="1291" max="1291" width="9.1796875" style="90" customWidth="1"/>
    <col min="1292" max="1292" width="17.453125" style="90" customWidth="1"/>
    <col min="1293" max="1536" width="0" style="90" hidden="1"/>
    <col min="1537" max="1537" width="5.1796875" style="90" customWidth="1"/>
    <col min="1538" max="1538" width="4.7265625" style="90" customWidth="1"/>
    <col min="1539" max="1539" width="5.54296875" style="90" customWidth="1"/>
    <col min="1540" max="1540" width="14" style="90" customWidth="1"/>
    <col min="1541" max="1541" width="12.81640625" style="90" customWidth="1"/>
    <col min="1542" max="1542" width="17" style="90" customWidth="1"/>
    <col min="1543" max="1543" width="6.1796875" style="90" customWidth="1"/>
    <col min="1544" max="1544" width="10.1796875" style="90" customWidth="1"/>
    <col min="1545" max="1545" width="23.54296875" style="90" customWidth="1"/>
    <col min="1546" max="1546" width="1.54296875" style="90" customWidth="1"/>
    <col min="1547" max="1547" width="9.1796875" style="90" customWidth="1"/>
    <col min="1548" max="1548" width="17.453125" style="90" customWidth="1"/>
    <col min="1549" max="1792" width="0" style="90" hidden="1"/>
    <col min="1793" max="1793" width="5.1796875" style="90" customWidth="1"/>
    <col min="1794" max="1794" width="4.7265625" style="90" customWidth="1"/>
    <col min="1795" max="1795" width="5.54296875" style="90" customWidth="1"/>
    <col min="1796" max="1796" width="14" style="90" customWidth="1"/>
    <col min="1797" max="1797" width="12.81640625" style="90" customWidth="1"/>
    <col min="1798" max="1798" width="17" style="90" customWidth="1"/>
    <col min="1799" max="1799" width="6.1796875" style="90" customWidth="1"/>
    <col min="1800" max="1800" width="10.1796875" style="90" customWidth="1"/>
    <col min="1801" max="1801" width="23.54296875" style="90" customWidth="1"/>
    <col min="1802" max="1802" width="1.54296875" style="90" customWidth="1"/>
    <col min="1803" max="1803" width="9.1796875" style="90" customWidth="1"/>
    <col min="1804" max="1804" width="17.453125" style="90" customWidth="1"/>
    <col min="1805" max="2048" width="0" style="90" hidden="1"/>
    <col min="2049" max="2049" width="5.1796875" style="90" customWidth="1"/>
    <col min="2050" max="2050" width="4.7265625" style="90" customWidth="1"/>
    <col min="2051" max="2051" width="5.54296875" style="90" customWidth="1"/>
    <col min="2052" max="2052" width="14" style="90" customWidth="1"/>
    <col min="2053" max="2053" width="12.81640625" style="90" customWidth="1"/>
    <col min="2054" max="2054" width="17" style="90" customWidth="1"/>
    <col min="2055" max="2055" width="6.1796875" style="90" customWidth="1"/>
    <col min="2056" max="2056" width="10.1796875" style="90" customWidth="1"/>
    <col min="2057" max="2057" width="23.54296875" style="90" customWidth="1"/>
    <col min="2058" max="2058" width="1.54296875" style="90" customWidth="1"/>
    <col min="2059" max="2059" width="9.1796875" style="90" customWidth="1"/>
    <col min="2060" max="2060" width="17.453125" style="90" customWidth="1"/>
    <col min="2061" max="2304" width="0" style="90" hidden="1"/>
    <col min="2305" max="2305" width="5.1796875" style="90" customWidth="1"/>
    <col min="2306" max="2306" width="4.7265625" style="90" customWidth="1"/>
    <col min="2307" max="2307" width="5.54296875" style="90" customWidth="1"/>
    <col min="2308" max="2308" width="14" style="90" customWidth="1"/>
    <col min="2309" max="2309" width="12.81640625" style="90" customWidth="1"/>
    <col min="2310" max="2310" width="17" style="90" customWidth="1"/>
    <col min="2311" max="2311" width="6.1796875" style="90" customWidth="1"/>
    <col min="2312" max="2312" width="10.1796875" style="90" customWidth="1"/>
    <col min="2313" max="2313" width="23.54296875" style="90" customWidth="1"/>
    <col min="2314" max="2314" width="1.54296875" style="90" customWidth="1"/>
    <col min="2315" max="2315" width="9.1796875" style="90" customWidth="1"/>
    <col min="2316" max="2316" width="17.453125" style="90" customWidth="1"/>
    <col min="2317" max="2560" width="0" style="90" hidden="1"/>
    <col min="2561" max="2561" width="5.1796875" style="90" customWidth="1"/>
    <col min="2562" max="2562" width="4.7265625" style="90" customWidth="1"/>
    <col min="2563" max="2563" width="5.54296875" style="90" customWidth="1"/>
    <col min="2564" max="2564" width="14" style="90" customWidth="1"/>
    <col min="2565" max="2565" width="12.81640625" style="90" customWidth="1"/>
    <col min="2566" max="2566" width="17" style="90" customWidth="1"/>
    <col min="2567" max="2567" width="6.1796875" style="90" customWidth="1"/>
    <col min="2568" max="2568" width="10.1796875" style="90" customWidth="1"/>
    <col min="2569" max="2569" width="23.54296875" style="90" customWidth="1"/>
    <col min="2570" max="2570" width="1.54296875" style="90" customWidth="1"/>
    <col min="2571" max="2571" width="9.1796875" style="90" customWidth="1"/>
    <col min="2572" max="2572" width="17.453125" style="90" customWidth="1"/>
    <col min="2573" max="2816" width="0" style="90" hidden="1"/>
    <col min="2817" max="2817" width="5.1796875" style="90" customWidth="1"/>
    <col min="2818" max="2818" width="4.7265625" style="90" customWidth="1"/>
    <col min="2819" max="2819" width="5.54296875" style="90" customWidth="1"/>
    <col min="2820" max="2820" width="14" style="90" customWidth="1"/>
    <col min="2821" max="2821" width="12.81640625" style="90" customWidth="1"/>
    <col min="2822" max="2822" width="17" style="90" customWidth="1"/>
    <col min="2823" max="2823" width="6.1796875" style="90" customWidth="1"/>
    <col min="2824" max="2824" width="10.1796875" style="90" customWidth="1"/>
    <col min="2825" max="2825" width="23.54296875" style="90" customWidth="1"/>
    <col min="2826" max="2826" width="1.54296875" style="90" customWidth="1"/>
    <col min="2827" max="2827" width="9.1796875" style="90" customWidth="1"/>
    <col min="2828" max="2828" width="17.453125" style="90" customWidth="1"/>
    <col min="2829" max="3072" width="0" style="90" hidden="1"/>
    <col min="3073" max="3073" width="5.1796875" style="90" customWidth="1"/>
    <col min="3074" max="3074" width="4.7265625" style="90" customWidth="1"/>
    <col min="3075" max="3075" width="5.54296875" style="90" customWidth="1"/>
    <col min="3076" max="3076" width="14" style="90" customWidth="1"/>
    <col min="3077" max="3077" width="12.81640625" style="90" customWidth="1"/>
    <col min="3078" max="3078" width="17" style="90" customWidth="1"/>
    <col min="3079" max="3079" width="6.1796875" style="90" customWidth="1"/>
    <col min="3080" max="3080" width="10.1796875" style="90" customWidth="1"/>
    <col min="3081" max="3081" width="23.54296875" style="90" customWidth="1"/>
    <col min="3082" max="3082" width="1.54296875" style="90" customWidth="1"/>
    <col min="3083" max="3083" width="9.1796875" style="90" customWidth="1"/>
    <col min="3084" max="3084" width="17.453125" style="90" customWidth="1"/>
    <col min="3085" max="3328" width="0" style="90" hidden="1"/>
    <col min="3329" max="3329" width="5.1796875" style="90" customWidth="1"/>
    <col min="3330" max="3330" width="4.7265625" style="90" customWidth="1"/>
    <col min="3331" max="3331" width="5.54296875" style="90" customWidth="1"/>
    <col min="3332" max="3332" width="14" style="90" customWidth="1"/>
    <col min="3333" max="3333" width="12.81640625" style="90" customWidth="1"/>
    <col min="3334" max="3334" width="17" style="90" customWidth="1"/>
    <col min="3335" max="3335" width="6.1796875" style="90" customWidth="1"/>
    <col min="3336" max="3336" width="10.1796875" style="90" customWidth="1"/>
    <col min="3337" max="3337" width="23.54296875" style="90" customWidth="1"/>
    <col min="3338" max="3338" width="1.54296875" style="90" customWidth="1"/>
    <col min="3339" max="3339" width="9.1796875" style="90" customWidth="1"/>
    <col min="3340" max="3340" width="17.453125" style="90" customWidth="1"/>
    <col min="3341" max="3584" width="0" style="90" hidden="1"/>
    <col min="3585" max="3585" width="5.1796875" style="90" customWidth="1"/>
    <col min="3586" max="3586" width="4.7265625" style="90" customWidth="1"/>
    <col min="3587" max="3587" width="5.54296875" style="90" customWidth="1"/>
    <col min="3588" max="3588" width="14" style="90" customWidth="1"/>
    <col min="3589" max="3589" width="12.81640625" style="90" customWidth="1"/>
    <col min="3590" max="3590" width="17" style="90" customWidth="1"/>
    <col min="3591" max="3591" width="6.1796875" style="90" customWidth="1"/>
    <col min="3592" max="3592" width="10.1796875" style="90" customWidth="1"/>
    <col min="3593" max="3593" width="23.54296875" style="90" customWidth="1"/>
    <col min="3594" max="3594" width="1.54296875" style="90" customWidth="1"/>
    <col min="3595" max="3595" width="9.1796875" style="90" customWidth="1"/>
    <col min="3596" max="3596" width="17.453125" style="90" customWidth="1"/>
    <col min="3597" max="3840" width="0" style="90" hidden="1"/>
    <col min="3841" max="3841" width="5.1796875" style="90" customWidth="1"/>
    <col min="3842" max="3842" width="4.7265625" style="90" customWidth="1"/>
    <col min="3843" max="3843" width="5.54296875" style="90" customWidth="1"/>
    <col min="3844" max="3844" width="14" style="90" customWidth="1"/>
    <col min="3845" max="3845" width="12.81640625" style="90" customWidth="1"/>
    <col min="3846" max="3846" width="17" style="90" customWidth="1"/>
    <col min="3847" max="3847" width="6.1796875" style="90" customWidth="1"/>
    <col min="3848" max="3848" width="10.1796875" style="90" customWidth="1"/>
    <col min="3849" max="3849" width="23.54296875" style="90" customWidth="1"/>
    <col min="3850" max="3850" width="1.54296875" style="90" customWidth="1"/>
    <col min="3851" max="3851" width="9.1796875" style="90" customWidth="1"/>
    <col min="3852" max="3852" width="17.453125" style="90" customWidth="1"/>
    <col min="3853" max="4096" width="0" style="90" hidden="1"/>
    <col min="4097" max="4097" width="5.1796875" style="90" customWidth="1"/>
    <col min="4098" max="4098" width="4.7265625" style="90" customWidth="1"/>
    <col min="4099" max="4099" width="5.54296875" style="90" customWidth="1"/>
    <col min="4100" max="4100" width="14" style="90" customWidth="1"/>
    <col min="4101" max="4101" width="12.81640625" style="90" customWidth="1"/>
    <col min="4102" max="4102" width="17" style="90" customWidth="1"/>
    <col min="4103" max="4103" width="6.1796875" style="90" customWidth="1"/>
    <col min="4104" max="4104" width="10.1796875" style="90" customWidth="1"/>
    <col min="4105" max="4105" width="23.54296875" style="90" customWidth="1"/>
    <col min="4106" max="4106" width="1.54296875" style="90" customWidth="1"/>
    <col min="4107" max="4107" width="9.1796875" style="90" customWidth="1"/>
    <col min="4108" max="4108" width="17.453125" style="90" customWidth="1"/>
    <col min="4109" max="4352" width="0" style="90" hidden="1"/>
    <col min="4353" max="4353" width="5.1796875" style="90" customWidth="1"/>
    <col min="4354" max="4354" width="4.7265625" style="90" customWidth="1"/>
    <col min="4355" max="4355" width="5.54296875" style="90" customWidth="1"/>
    <col min="4356" max="4356" width="14" style="90" customWidth="1"/>
    <col min="4357" max="4357" width="12.81640625" style="90" customWidth="1"/>
    <col min="4358" max="4358" width="17" style="90" customWidth="1"/>
    <col min="4359" max="4359" width="6.1796875" style="90" customWidth="1"/>
    <col min="4360" max="4360" width="10.1796875" style="90" customWidth="1"/>
    <col min="4361" max="4361" width="23.54296875" style="90" customWidth="1"/>
    <col min="4362" max="4362" width="1.54296875" style="90" customWidth="1"/>
    <col min="4363" max="4363" width="9.1796875" style="90" customWidth="1"/>
    <col min="4364" max="4364" width="17.453125" style="90" customWidth="1"/>
    <col min="4365" max="4608" width="0" style="90" hidden="1"/>
    <col min="4609" max="4609" width="5.1796875" style="90" customWidth="1"/>
    <col min="4610" max="4610" width="4.7265625" style="90" customWidth="1"/>
    <col min="4611" max="4611" width="5.54296875" style="90" customWidth="1"/>
    <col min="4612" max="4612" width="14" style="90" customWidth="1"/>
    <col min="4613" max="4613" width="12.81640625" style="90" customWidth="1"/>
    <col min="4614" max="4614" width="17" style="90" customWidth="1"/>
    <col min="4615" max="4615" width="6.1796875" style="90" customWidth="1"/>
    <col min="4616" max="4616" width="10.1796875" style="90" customWidth="1"/>
    <col min="4617" max="4617" width="23.54296875" style="90" customWidth="1"/>
    <col min="4618" max="4618" width="1.54296875" style="90" customWidth="1"/>
    <col min="4619" max="4619" width="9.1796875" style="90" customWidth="1"/>
    <col min="4620" max="4620" width="17.453125" style="90" customWidth="1"/>
    <col min="4621" max="4864" width="0" style="90" hidden="1"/>
    <col min="4865" max="4865" width="5.1796875" style="90" customWidth="1"/>
    <col min="4866" max="4866" width="4.7265625" style="90" customWidth="1"/>
    <col min="4867" max="4867" width="5.54296875" style="90" customWidth="1"/>
    <col min="4868" max="4868" width="14" style="90" customWidth="1"/>
    <col min="4869" max="4869" width="12.81640625" style="90" customWidth="1"/>
    <col min="4870" max="4870" width="17" style="90" customWidth="1"/>
    <col min="4871" max="4871" width="6.1796875" style="90" customWidth="1"/>
    <col min="4872" max="4872" width="10.1796875" style="90" customWidth="1"/>
    <col min="4873" max="4873" width="23.54296875" style="90" customWidth="1"/>
    <col min="4874" max="4874" width="1.54296875" style="90" customWidth="1"/>
    <col min="4875" max="4875" width="9.1796875" style="90" customWidth="1"/>
    <col min="4876" max="4876" width="17.453125" style="90" customWidth="1"/>
    <col min="4877" max="5120" width="0" style="90" hidden="1"/>
    <col min="5121" max="5121" width="5.1796875" style="90" customWidth="1"/>
    <col min="5122" max="5122" width="4.7265625" style="90" customWidth="1"/>
    <col min="5123" max="5123" width="5.54296875" style="90" customWidth="1"/>
    <col min="5124" max="5124" width="14" style="90" customWidth="1"/>
    <col min="5125" max="5125" width="12.81640625" style="90" customWidth="1"/>
    <col min="5126" max="5126" width="17" style="90" customWidth="1"/>
    <col min="5127" max="5127" width="6.1796875" style="90" customWidth="1"/>
    <col min="5128" max="5128" width="10.1796875" style="90" customWidth="1"/>
    <col min="5129" max="5129" width="23.54296875" style="90" customWidth="1"/>
    <col min="5130" max="5130" width="1.54296875" style="90" customWidth="1"/>
    <col min="5131" max="5131" width="9.1796875" style="90" customWidth="1"/>
    <col min="5132" max="5132" width="17.453125" style="90" customWidth="1"/>
    <col min="5133" max="5376" width="0" style="90" hidden="1"/>
    <col min="5377" max="5377" width="5.1796875" style="90" customWidth="1"/>
    <col min="5378" max="5378" width="4.7265625" style="90" customWidth="1"/>
    <col min="5379" max="5379" width="5.54296875" style="90" customWidth="1"/>
    <col min="5380" max="5380" width="14" style="90" customWidth="1"/>
    <col min="5381" max="5381" width="12.81640625" style="90" customWidth="1"/>
    <col min="5382" max="5382" width="17" style="90" customWidth="1"/>
    <col min="5383" max="5383" width="6.1796875" style="90" customWidth="1"/>
    <col min="5384" max="5384" width="10.1796875" style="90" customWidth="1"/>
    <col min="5385" max="5385" width="23.54296875" style="90" customWidth="1"/>
    <col min="5386" max="5386" width="1.54296875" style="90" customWidth="1"/>
    <col min="5387" max="5387" width="9.1796875" style="90" customWidth="1"/>
    <col min="5388" max="5388" width="17.453125" style="90" customWidth="1"/>
    <col min="5389" max="5632" width="0" style="90" hidden="1"/>
    <col min="5633" max="5633" width="5.1796875" style="90" customWidth="1"/>
    <col min="5634" max="5634" width="4.7265625" style="90" customWidth="1"/>
    <col min="5635" max="5635" width="5.54296875" style="90" customWidth="1"/>
    <col min="5636" max="5636" width="14" style="90" customWidth="1"/>
    <col min="5637" max="5637" width="12.81640625" style="90" customWidth="1"/>
    <col min="5638" max="5638" width="17" style="90" customWidth="1"/>
    <col min="5639" max="5639" width="6.1796875" style="90" customWidth="1"/>
    <col min="5640" max="5640" width="10.1796875" style="90" customWidth="1"/>
    <col min="5641" max="5641" width="23.54296875" style="90" customWidth="1"/>
    <col min="5642" max="5642" width="1.54296875" style="90" customWidth="1"/>
    <col min="5643" max="5643" width="9.1796875" style="90" customWidth="1"/>
    <col min="5644" max="5644" width="17.453125" style="90" customWidth="1"/>
    <col min="5645" max="5888" width="0" style="90" hidden="1"/>
    <col min="5889" max="5889" width="5.1796875" style="90" customWidth="1"/>
    <col min="5890" max="5890" width="4.7265625" style="90" customWidth="1"/>
    <col min="5891" max="5891" width="5.54296875" style="90" customWidth="1"/>
    <col min="5892" max="5892" width="14" style="90" customWidth="1"/>
    <col min="5893" max="5893" width="12.81640625" style="90" customWidth="1"/>
    <col min="5894" max="5894" width="17" style="90" customWidth="1"/>
    <col min="5895" max="5895" width="6.1796875" style="90" customWidth="1"/>
    <col min="5896" max="5896" width="10.1796875" style="90" customWidth="1"/>
    <col min="5897" max="5897" width="23.54296875" style="90" customWidth="1"/>
    <col min="5898" max="5898" width="1.54296875" style="90" customWidth="1"/>
    <col min="5899" max="5899" width="9.1796875" style="90" customWidth="1"/>
    <col min="5900" max="5900" width="17.453125" style="90" customWidth="1"/>
    <col min="5901" max="6144" width="0" style="90" hidden="1"/>
    <col min="6145" max="6145" width="5.1796875" style="90" customWidth="1"/>
    <col min="6146" max="6146" width="4.7265625" style="90" customWidth="1"/>
    <col min="6147" max="6147" width="5.54296875" style="90" customWidth="1"/>
    <col min="6148" max="6148" width="14" style="90" customWidth="1"/>
    <col min="6149" max="6149" width="12.81640625" style="90" customWidth="1"/>
    <col min="6150" max="6150" width="17" style="90" customWidth="1"/>
    <col min="6151" max="6151" width="6.1796875" style="90" customWidth="1"/>
    <col min="6152" max="6152" width="10.1796875" style="90" customWidth="1"/>
    <col min="6153" max="6153" width="23.54296875" style="90" customWidth="1"/>
    <col min="6154" max="6154" width="1.54296875" style="90" customWidth="1"/>
    <col min="6155" max="6155" width="9.1796875" style="90" customWidth="1"/>
    <col min="6156" max="6156" width="17.453125" style="90" customWidth="1"/>
    <col min="6157" max="6400" width="0" style="90" hidden="1"/>
    <col min="6401" max="6401" width="5.1796875" style="90" customWidth="1"/>
    <col min="6402" max="6402" width="4.7265625" style="90" customWidth="1"/>
    <col min="6403" max="6403" width="5.54296875" style="90" customWidth="1"/>
    <col min="6404" max="6404" width="14" style="90" customWidth="1"/>
    <col min="6405" max="6405" width="12.81640625" style="90" customWidth="1"/>
    <col min="6406" max="6406" width="17" style="90" customWidth="1"/>
    <col min="6407" max="6407" width="6.1796875" style="90" customWidth="1"/>
    <col min="6408" max="6408" width="10.1796875" style="90" customWidth="1"/>
    <col min="6409" max="6409" width="23.54296875" style="90" customWidth="1"/>
    <col min="6410" max="6410" width="1.54296875" style="90" customWidth="1"/>
    <col min="6411" max="6411" width="9.1796875" style="90" customWidth="1"/>
    <col min="6412" max="6412" width="17.453125" style="90" customWidth="1"/>
    <col min="6413" max="6656" width="0" style="90" hidden="1"/>
    <col min="6657" max="6657" width="5.1796875" style="90" customWidth="1"/>
    <col min="6658" max="6658" width="4.7265625" style="90" customWidth="1"/>
    <col min="6659" max="6659" width="5.54296875" style="90" customWidth="1"/>
    <col min="6660" max="6660" width="14" style="90" customWidth="1"/>
    <col min="6661" max="6661" width="12.81640625" style="90" customWidth="1"/>
    <col min="6662" max="6662" width="17" style="90" customWidth="1"/>
    <col min="6663" max="6663" width="6.1796875" style="90" customWidth="1"/>
    <col min="6664" max="6664" width="10.1796875" style="90" customWidth="1"/>
    <col min="6665" max="6665" width="23.54296875" style="90" customWidth="1"/>
    <col min="6666" max="6666" width="1.54296875" style="90" customWidth="1"/>
    <col min="6667" max="6667" width="9.1796875" style="90" customWidth="1"/>
    <col min="6668" max="6668" width="17.453125" style="90" customWidth="1"/>
    <col min="6669" max="6912" width="0" style="90" hidden="1"/>
    <col min="6913" max="6913" width="5.1796875" style="90" customWidth="1"/>
    <col min="6914" max="6914" width="4.7265625" style="90" customWidth="1"/>
    <col min="6915" max="6915" width="5.54296875" style="90" customWidth="1"/>
    <col min="6916" max="6916" width="14" style="90" customWidth="1"/>
    <col min="6917" max="6917" width="12.81640625" style="90" customWidth="1"/>
    <col min="6918" max="6918" width="17" style="90" customWidth="1"/>
    <col min="6919" max="6919" width="6.1796875" style="90" customWidth="1"/>
    <col min="6920" max="6920" width="10.1796875" style="90" customWidth="1"/>
    <col min="6921" max="6921" width="23.54296875" style="90" customWidth="1"/>
    <col min="6922" max="6922" width="1.54296875" style="90" customWidth="1"/>
    <col min="6923" max="6923" width="9.1796875" style="90" customWidth="1"/>
    <col min="6924" max="6924" width="17.453125" style="90" customWidth="1"/>
    <col min="6925" max="7168" width="0" style="90" hidden="1"/>
    <col min="7169" max="7169" width="5.1796875" style="90" customWidth="1"/>
    <col min="7170" max="7170" width="4.7265625" style="90" customWidth="1"/>
    <col min="7171" max="7171" width="5.54296875" style="90" customWidth="1"/>
    <col min="7172" max="7172" width="14" style="90" customWidth="1"/>
    <col min="7173" max="7173" width="12.81640625" style="90" customWidth="1"/>
    <col min="7174" max="7174" width="17" style="90" customWidth="1"/>
    <col min="7175" max="7175" width="6.1796875" style="90" customWidth="1"/>
    <col min="7176" max="7176" width="10.1796875" style="90" customWidth="1"/>
    <col min="7177" max="7177" width="23.54296875" style="90" customWidth="1"/>
    <col min="7178" max="7178" width="1.54296875" style="90" customWidth="1"/>
    <col min="7179" max="7179" width="9.1796875" style="90" customWidth="1"/>
    <col min="7180" max="7180" width="17.453125" style="90" customWidth="1"/>
    <col min="7181" max="7424" width="0" style="90" hidden="1"/>
    <col min="7425" max="7425" width="5.1796875" style="90" customWidth="1"/>
    <col min="7426" max="7426" width="4.7265625" style="90" customWidth="1"/>
    <col min="7427" max="7427" width="5.54296875" style="90" customWidth="1"/>
    <col min="7428" max="7428" width="14" style="90" customWidth="1"/>
    <col min="7429" max="7429" width="12.81640625" style="90" customWidth="1"/>
    <col min="7430" max="7430" width="17" style="90" customWidth="1"/>
    <col min="7431" max="7431" width="6.1796875" style="90" customWidth="1"/>
    <col min="7432" max="7432" width="10.1796875" style="90" customWidth="1"/>
    <col min="7433" max="7433" width="23.54296875" style="90" customWidth="1"/>
    <col min="7434" max="7434" width="1.54296875" style="90" customWidth="1"/>
    <col min="7435" max="7435" width="9.1796875" style="90" customWidth="1"/>
    <col min="7436" max="7436" width="17.453125" style="90" customWidth="1"/>
    <col min="7437" max="7680" width="0" style="90" hidden="1"/>
    <col min="7681" max="7681" width="5.1796875" style="90" customWidth="1"/>
    <col min="7682" max="7682" width="4.7265625" style="90" customWidth="1"/>
    <col min="7683" max="7683" width="5.54296875" style="90" customWidth="1"/>
    <col min="7684" max="7684" width="14" style="90" customWidth="1"/>
    <col min="7685" max="7685" width="12.81640625" style="90" customWidth="1"/>
    <col min="7686" max="7686" width="17" style="90" customWidth="1"/>
    <col min="7687" max="7687" width="6.1796875" style="90" customWidth="1"/>
    <col min="7688" max="7688" width="10.1796875" style="90" customWidth="1"/>
    <col min="7689" max="7689" width="23.54296875" style="90" customWidth="1"/>
    <col min="7690" max="7690" width="1.54296875" style="90" customWidth="1"/>
    <col min="7691" max="7691" width="9.1796875" style="90" customWidth="1"/>
    <col min="7692" max="7692" width="17.453125" style="90" customWidth="1"/>
    <col min="7693" max="7936" width="0" style="90" hidden="1"/>
    <col min="7937" max="7937" width="5.1796875" style="90" customWidth="1"/>
    <col min="7938" max="7938" width="4.7265625" style="90" customWidth="1"/>
    <col min="7939" max="7939" width="5.54296875" style="90" customWidth="1"/>
    <col min="7940" max="7940" width="14" style="90" customWidth="1"/>
    <col min="7941" max="7941" width="12.81640625" style="90" customWidth="1"/>
    <col min="7942" max="7942" width="17" style="90" customWidth="1"/>
    <col min="7943" max="7943" width="6.1796875" style="90" customWidth="1"/>
    <col min="7944" max="7944" width="10.1796875" style="90" customWidth="1"/>
    <col min="7945" max="7945" width="23.54296875" style="90" customWidth="1"/>
    <col min="7946" max="7946" width="1.54296875" style="90" customWidth="1"/>
    <col min="7947" max="7947" width="9.1796875" style="90" customWidth="1"/>
    <col min="7948" max="7948" width="17.453125" style="90" customWidth="1"/>
    <col min="7949" max="8192" width="0" style="90" hidden="1"/>
    <col min="8193" max="8193" width="5.1796875" style="90" customWidth="1"/>
    <col min="8194" max="8194" width="4.7265625" style="90" customWidth="1"/>
    <col min="8195" max="8195" width="5.54296875" style="90" customWidth="1"/>
    <col min="8196" max="8196" width="14" style="90" customWidth="1"/>
    <col min="8197" max="8197" width="12.81640625" style="90" customWidth="1"/>
    <col min="8198" max="8198" width="17" style="90" customWidth="1"/>
    <col min="8199" max="8199" width="6.1796875" style="90" customWidth="1"/>
    <col min="8200" max="8200" width="10.1796875" style="90" customWidth="1"/>
    <col min="8201" max="8201" width="23.54296875" style="90" customWidth="1"/>
    <col min="8202" max="8202" width="1.54296875" style="90" customWidth="1"/>
    <col min="8203" max="8203" width="9.1796875" style="90" customWidth="1"/>
    <col min="8204" max="8204" width="17.453125" style="90" customWidth="1"/>
    <col min="8205" max="8448" width="0" style="90" hidden="1"/>
    <col min="8449" max="8449" width="5.1796875" style="90" customWidth="1"/>
    <col min="8450" max="8450" width="4.7265625" style="90" customWidth="1"/>
    <col min="8451" max="8451" width="5.54296875" style="90" customWidth="1"/>
    <col min="8452" max="8452" width="14" style="90" customWidth="1"/>
    <col min="8453" max="8453" width="12.81640625" style="90" customWidth="1"/>
    <col min="8454" max="8454" width="17" style="90" customWidth="1"/>
    <col min="8455" max="8455" width="6.1796875" style="90" customWidth="1"/>
    <col min="8456" max="8456" width="10.1796875" style="90" customWidth="1"/>
    <col min="8457" max="8457" width="23.54296875" style="90" customWidth="1"/>
    <col min="8458" max="8458" width="1.54296875" style="90" customWidth="1"/>
    <col min="8459" max="8459" width="9.1796875" style="90" customWidth="1"/>
    <col min="8460" max="8460" width="17.453125" style="90" customWidth="1"/>
    <col min="8461" max="8704" width="0" style="90" hidden="1"/>
    <col min="8705" max="8705" width="5.1796875" style="90" customWidth="1"/>
    <col min="8706" max="8706" width="4.7265625" style="90" customWidth="1"/>
    <col min="8707" max="8707" width="5.54296875" style="90" customWidth="1"/>
    <col min="8708" max="8708" width="14" style="90" customWidth="1"/>
    <col min="8709" max="8709" width="12.81640625" style="90" customWidth="1"/>
    <col min="8710" max="8710" width="17" style="90" customWidth="1"/>
    <col min="8711" max="8711" width="6.1796875" style="90" customWidth="1"/>
    <col min="8712" max="8712" width="10.1796875" style="90" customWidth="1"/>
    <col min="8713" max="8713" width="23.54296875" style="90" customWidth="1"/>
    <col min="8714" max="8714" width="1.54296875" style="90" customWidth="1"/>
    <col min="8715" max="8715" width="9.1796875" style="90" customWidth="1"/>
    <col min="8716" max="8716" width="17.453125" style="90" customWidth="1"/>
    <col min="8717" max="8960" width="0" style="90" hidden="1"/>
    <col min="8961" max="8961" width="5.1796875" style="90" customWidth="1"/>
    <col min="8962" max="8962" width="4.7265625" style="90" customWidth="1"/>
    <col min="8963" max="8963" width="5.54296875" style="90" customWidth="1"/>
    <col min="8964" max="8964" width="14" style="90" customWidth="1"/>
    <col min="8965" max="8965" width="12.81640625" style="90" customWidth="1"/>
    <col min="8966" max="8966" width="17" style="90" customWidth="1"/>
    <col min="8967" max="8967" width="6.1796875" style="90" customWidth="1"/>
    <col min="8968" max="8968" width="10.1796875" style="90" customWidth="1"/>
    <col min="8969" max="8969" width="23.54296875" style="90" customWidth="1"/>
    <col min="8970" max="8970" width="1.54296875" style="90" customWidth="1"/>
    <col min="8971" max="8971" width="9.1796875" style="90" customWidth="1"/>
    <col min="8972" max="8972" width="17.453125" style="90" customWidth="1"/>
    <col min="8973" max="9216" width="0" style="90" hidden="1"/>
    <col min="9217" max="9217" width="5.1796875" style="90" customWidth="1"/>
    <col min="9218" max="9218" width="4.7265625" style="90" customWidth="1"/>
    <col min="9219" max="9219" width="5.54296875" style="90" customWidth="1"/>
    <col min="9220" max="9220" width="14" style="90" customWidth="1"/>
    <col min="9221" max="9221" width="12.81640625" style="90" customWidth="1"/>
    <col min="9222" max="9222" width="17" style="90" customWidth="1"/>
    <col min="9223" max="9223" width="6.1796875" style="90" customWidth="1"/>
    <col min="9224" max="9224" width="10.1796875" style="90" customWidth="1"/>
    <col min="9225" max="9225" width="23.54296875" style="90" customWidth="1"/>
    <col min="9226" max="9226" width="1.54296875" style="90" customWidth="1"/>
    <col min="9227" max="9227" width="9.1796875" style="90" customWidth="1"/>
    <col min="9228" max="9228" width="17.453125" style="90" customWidth="1"/>
    <col min="9229" max="9472" width="0" style="90" hidden="1"/>
    <col min="9473" max="9473" width="5.1796875" style="90" customWidth="1"/>
    <col min="9474" max="9474" width="4.7265625" style="90" customWidth="1"/>
    <col min="9475" max="9475" width="5.54296875" style="90" customWidth="1"/>
    <col min="9476" max="9476" width="14" style="90" customWidth="1"/>
    <col min="9477" max="9477" width="12.81640625" style="90" customWidth="1"/>
    <col min="9478" max="9478" width="17" style="90" customWidth="1"/>
    <col min="9479" max="9479" width="6.1796875" style="90" customWidth="1"/>
    <col min="9480" max="9480" width="10.1796875" style="90" customWidth="1"/>
    <col min="9481" max="9481" width="23.54296875" style="90" customWidth="1"/>
    <col min="9482" max="9482" width="1.54296875" style="90" customWidth="1"/>
    <col min="9483" max="9483" width="9.1796875" style="90" customWidth="1"/>
    <col min="9484" max="9484" width="17.453125" style="90" customWidth="1"/>
    <col min="9485" max="9728" width="0" style="90" hidden="1"/>
    <col min="9729" max="9729" width="5.1796875" style="90" customWidth="1"/>
    <col min="9730" max="9730" width="4.7265625" style="90" customWidth="1"/>
    <col min="9731" max="9731" width="5.54296875" style="90" customWidth="1"/>
    <col min="9732" max="9732" width="14" style="90" customWidth="1"/>
    <col min="9733" max="9733" width="12.81640625" style="90" customWidth="1"/>
    <col min="9734" max="9734" width="17" style="90" customWidth="1"/>
    <col min="9735" max="9735" width="6.1796875" style="90" customWidth="1"/>
    <col min="9736" max="9736" width="10.1796875" style="90" customWidth="1"/>
    <col min="9737" max="9737" width="23.54296875" style="90" customWidth="1"/>
    <col min="9738" max="9738" width="1.54296875" style="90" customWidth="1"/>
    <col min="9739" max="9739" width="9.1796875" style="90" customWidth="1"/>
    <col min="9740" max="9740" width="17.453125" style="90" customWidth="1"/>
    <col min="9741" max="9984" width="0" style="90" hidden="1"/>
    <col min="9985" max="9985" width="5.1796875" style="90" customWidth="1"/>
    <col min="9986" max="9986" width="4.7265625" style="90" customWidth="1"/>
    <col min="9987" max="9987" width="5.54296875" style="90" customWidth="1"/>
    <col min="9988" max="9988" width="14" style="90" customWidth="1"/>
    <col min="9989" max="9989" width="12.81640625" style="90" customWidth="1"/>
    <col min="9990" max="9990" width="17" style="90" customWidth="1"/>
    <col min="9991" max="9991" width="6.1796875" style="90" customWidth="1"/>
    <col min="9992" max="9992" width="10.1796875" style="90" customWidth="1"/>
    <col min="9993" max="9993" width="23.54296875" style="90" customWidth="1"/>
    <col min="9994" max="9994" width="1.54296875" style="90" customWidth="1"/>
    <col min="9995" max="9995" width="9.1796875" style="90" customWidth="1"/>
    <col min="9996" max="9996" width="17.453125" style="90" customWidth="1"/>
    <col min="9997" max="10240" width="0" style="90" hidden="1"/>
    <col min="10241" max="10241" width="5.1796875" style="90" customWidth="1"/>
    <col min="10242" max="10242" width="4.7265625" style="90" customWidth="1"/>
    <col min="10243" max="10243" width="5.54296875" style="90" customWidth="1"/>
    <col min="10244" max="10244" width="14" style="90" customWidth="1"/>
    <col min="10245" max="10245" width="12.81640625" style="90" customWidth="1"/>
    <col min="10246" max="10246" width="17" style="90" customWidth="1"/>
    <col min="10247" max="10247" width="6.1796875" style="90" customWidth="1"/>
    <col min="10248" max="10248" width="10.1796875" style="90" customWidth="1"/>
    <col min="10249" max="10249" width="23.54296875" style="90" customWidth="1"/>
    <col min="10250" max="10250" width="1.54296875" style="90" customWidth="1"/>
    <col min="10251" max="10251" width="9.1796875" style="90" customWidth="1"/>
    <col min="10252" max="10252" width="17.453125" style="90" customWidth="1"/>
    <col min="10253" max="10496" width="0" style="90" hidden="1"/>
    <col min="10497" max="10497" width="5.1796875" style="90" customWidth="1"/>
    <col min="10498" max="10498" width="4.7265625" style="90" customWidth="1"/>
    <col min="10499" max="10499" width="5.54296875" style="90" customWidth="1"/>
    <col min="10500" max="10500" width="14" style="90" customWidth="1"/>
    <col min="10501" max="10501" width="12.81640625" style="90" customWidth="1"/>
    <col min="10502" max="10502" width="17" style="90" customWidth="1"/>
    <col min="10503" max="10503" width="6.1796875" style="90" customWidth="1"/>
    <col min="10504" max="10504" width="10.1796875" style="90" customWidth="1"/>
    <col min="10505" max="10505" width="23.54296875" style="90" customWidth="1"/>
    <col min="10506" max="10506" width="1.54296875" style="90" customWidth="1"/>
    <col min="10507" max="10507" width="9.1796875" style="90" customWidth="1"/>
    <col min="10508" max="10508" width="17.453125" style="90" customWidth="1"/>
    <col min="10509" max="10752" width="0" style="90" hidden="1"/>
    <col min="10753" max="10753" width="5.1796875" style="90" customWidth="1"/>
    <col min="10754" max="10754" width="4.7265625" style="90" customWidth="1"/>
    <col min="10755" max="10755" width="5.54296875" style="90" customWidth="1"/>
    <col min="10756" max="10756" width="14" style="90" customWidth="1"/>
    <col min="10757" max="10757" width="12.81640625" style="90" customWidth="1"/>
    <col min="10758" max="10758" width="17" style="90" customWidth="1"/>
    <col min="10759" max="10759" width="6.1796875" style="90" customWidth="1"/>
    <col min="10760" max="10760" width="10.1796875" style="90" customWidth="1"/>
    <col min="10761" max="10761" width="23.54296875" style="90" customWidth="1"/>
    <col min="10762" max="10762" width="1.54296875" style="90" customWidth="1"/>
    <col min="10763" max="10763" width="9.1796875" style="90" customWidth="1"/>
    <col min="10764" max="10764" width="17.453125" style="90" customWidth="1"/>
    <col min="10765" max="11008" width="0" style="90" hidden="1"/>
    <col min="11009" max="11009" width="5.1796875" style="90" customWidth="1"/>
    <col min="11010" max="11010" width="4.7265625" style="90" customWidth="1"/>
    <col min="11011" max="11011" width="5.54296875" style="90" customWidth="1"/>
    <col min="11012" max="11012" width="14" style="90" customWidth="1"/>
    <col min="11013" max="11013" width="12.81640625" style="90" customWidth="1"/>
    <col min="11014" max="11014" width="17" style="90" customWidth="1"/>
    <col min="11015" max="11015" width="6.1796875" style="90" customWidth="1"/>
    <col min="11016" max="11016" width="10.1796875" style="90" customWidth="1"/>
    <col min="11017" max="11017" width="23.54296875" style="90" customWidth="1"/>
    <col min="11018" max="11018" width="1.54296875" style="90" customWidth="1"/>
    <col min="11019" max="11019" width="9.1796875" style="90" customWidth="1"/>
    <col min="11020" max="11020" width="17.453125" style="90" customWidth="1"/>
    <col min="11021" max="11264" width="0" style="90" hidden="1"/>
    <col min="11265" max="11265" width="5.1796875" style="90" customWidth="1"/>
    <col min="11266" max="11266" width="4.7265625" style="90" customWidth="1"/>
    <col min="11267" max="11267" width="5.54296875" style="90" customWidth="1"/>
    <col min="11268" max="11268" width="14" style="90" customWidth="1"/>
    <col min="11269" max="11269" width="12.81640625" style="90" customWidth="1"/>
    <col min="11270" max="11270" width="17" style="90" customWidth="1"/>
    <col min="11271" max="11271" width="6.1796875" style="90" customWidth="1"/>
    <col min="11272" max="11272" width="10.1796875" style="90" customWidth="1"/>
    <col min="11273" max="11273" width="23.54296875" style="90" customWidth="1"/>
    <col min="11274" max="11274" width="1.54296875" style="90" customWidth="1"/>
    <col min="11275" max="11275" width="9.1796875" style="90" customWidth="1"/>
    <col min="11276" max="11276" width="17.453125" style="90" customWidth="1"/>
    <col min="11277" max="11520" width="0" style="90" hidden="1"/>
    <col min="11521" max="11521" width="5.1796875" style="90" customWidth="1"/>
    <col min="11522" max="11522" width="4.7265625" style="90" customWidth="1"/>
    <col min="11523" max="11523" width="5.54296875" style="90" customWidth="1"/>
    <col min="11524" max="11524" width="14" style="90" customWidth="1"/>
    <col min="11525" max="11525" width="12.81640625" style="90" customWidth="1"/>
    <col min="11526" max="11526" width="17" style="90" customWidth="1"/>
    <col min="11527" max="11527" width="6.1796875" style="90" customWidth="1"/>
    <col min="11528" max="11528" width="10.1796875" style="90" customWidth="1"/>
    <col min="11529" max="11529" width="23.54296875" style="90" customWidth="1"/>
    <col min="11530" max="11530" width="1.54296875" style="90" customWidth="1"/>
    <col min="11531" max="11531" width="9.1796875" style="90" customWidth="1"/>
    <col min="11532" max="11532" width="17.453125" style="90" customWidth="1"/>
    <col min="11533" max="11776" width="0" style="90" hidden="1"/>
    <col min="11777" max="11777" width="5.1796875" style="90" customWidth="1"/>
    <col min="11778" max="11778" width="4.7265625" style="90" customWidth="1"/>
    <col min="11779" max="11779" width="5.54296875" style="90" customWidth="1"/>
    <col min="11780" max="11780" width="14" style="90" customWidth="1"/>
    <col min="11781" max="11781" width="12.81640625" style="90" customWidth="1"/>
    <col min="11782" max="11782" width="17" style="90" customWidth="1"/>
    <col min="11783" max="11783" width="6.1796875" style="90" customWidth="1"/>
    <col min="11784" max="11784" width="10.1796875" style="90" customWidth="1"/>
    <col min="11785" max="11785" width="23.54296875" style="90" customWidth="1"/>
    <col min="11786" max="11786" width="1.54296875" style="90" customWidth="1"/>
    <col min="11787" max="11787" width="9.1796875" style="90" customWidth="1"/>
    <col min="11788" max="11788" width="17.453125" style="90" customWidth="1"/>
    <col min="11789" max="12032" width="0" style="90" hidden="1"/>
    <col min="12033" max="12033" width="5.1796875" style="90" customWidth="1"/>
    <col min="12034" max="12034" width="4.7265625" style="90" customWidth="1"/>
    <col min="12035" max="12035" width="5.54296875" style="90" customWidth="1"/>
    <col min="12036" max="12036" width="14" style="90" customWidth="1"/>
    <col min="12037" max="12037" width="12.81640625" style="90" customWidth="1"/>
    <col min="12038" max="12038" width="17" style="90" customWidth="1"/>
    <col min="12039" max="12039" width="6.1796875" style="90" customWidth="1"/>
    <col min="12040" max="12040" width="10.1796875" style="90" customWidth="1"/>
    <col min="12041" max="12041" width="23.54296875" style="90" customWidth="1"/>
    <col min="12042" max="12042" width="1.54296875" style="90" customWidth="1"/>
    <col min="12043" max="12043" width="9.1796875" style="90" customWidth="1"/>
    <col min="12044" max="12044" width="17.453125" style="90" customWidth="1"/>
    <col min="12045" max="12288" width="0" style="90" hidden="1"/>
    <col min="12289" max="12289" width="5.1796875" style="90" customWidth="1"/>
    <col min="12290" max="12290" width="4.7265625" style="90" customWidth="1"/>
    <col min="12291" max="12291" width="5.54296875" style="90" customWidth="1"/>
    <col min="12292" max="12292" width="14" style="90" customWidth="1"/>
    <col min="12293" max="12293" width="12.81640625" style="90" customWidth="1"/>
    <col min="12294" max="12294" width="17" style="90" customWidth="1"/>
    <col min="12295" max="12295" width="6.1796875" style="90" customWidth="1"/>
    <col min="12296" max="12296" width="10.1796875" style="90" customWidth="1"/>
    <col min="12297" max="12297" width="23.54296875" style="90" customWidth="1"/>
    <col min="12298" max="12298" width="1.54296875" style="90" customWidth="1"/>
    <col min="12299" max="12299" width="9.1796875" style="90" customWidth="1"/>
    <col min="12300" max="12300" width="17.453125" style="90" customWidth="1"/>
    <col min="12301" max="12544" width="0" style="90" hidden="1"/>
    <col min="12545" max="12545" width="5.1796875" style="90" customWidth="1"/>
    <col min="12546" max="12546" width="4.7265625" style="90" customWidth="1"/>
    <col min="12547" max="12547" width="5.54296875" style="90" customWidth="1"/>
    <col min="12548" max="12548" width="14" style="90" customWidth="1"/>
    <col min="12549" max="12549" width="12.81640625" style="90" customWidth="1"/>
    <col min="12550" max="12550" width="17" style="90" customWidth="1"/>
    <col min="12551" max="12551" width="6.1796875" style="90" customWidth="1"/>
    <col min="12552" max="12552" width="10.1796875" style="90" customWidth="1"/>
    <col min="12553" max="12553" width="23.54296875" style="90" customWidth="1"/>
    <col min="12554" max="12554" width="1.54296875" style="90" customWidth="1"/>
    <col min="12555" max="12555" width="9.1796875" style="90" customWidth="1"/>
    <col min="12556" max="12556" width="17.453125" style="90" customWidth="1"/>
    <col min="12557" max="12800" width="0" style="90" hidden="1"/>
    <col min="12801" max="12801" width="5.1796875" style="90" customWidth="1"/>
    <col min="12802" max="12802" width="4.7265625" style="90" customWidth="1"/>
    <col min="12803" max="12803" width="5.54296875" style="90" customWidth="1"/>
    <col min="12804" max="12804" width="14" style="90" customWidth="1"/>
    <col min="12805" max="12805" width="12.81640625" style="90" customWidth="1"/>
    <col min="12806" max="12806" width="17" style="90" customWidth="1"/>
    <col min="12807" max="12807" width="6.1796875" style="90" customWidth="1"/>
    <col min="12808" max="12808" width="10.1796875" style="90" customWidth="1"/>
    <col min="12809" max="12809" width="23.54296875" style="90" customWidth="1"/>
    <col min="12810" max="12810" width="1.54296875" style="90" customWidth="1"/>
    <col min="12811" max="12811" width="9.1796875" style="90" customWidth="1"/>
    <col min="12812" max="12812" width="17.453125" style="90" customWidth="1"/>
    <col min="12813" max="13056" width="0" style="90" hidden="1"/>
    <col min="13057" max="13057" width="5.1796875" style="90" customWidth="1"/>
    <col min="13058" max="13058" width="4.7265625" style="90" customWidth="1"/>
    <col min="13059" max="13059" width="5.54296875" style="90" customWidth="1"/>
    <col min="13060" max="13060" width="14" style="90" customWidth="1"/>
    <col min="13061" max="13061" width="12.81640625" style="90" customWidth="1"/>
    <col min="13062" max="13062" width="17" style="90" customWidth="1"/>
    <col min="13063" max="13063" width="6.1796875" style="90" customWidth="1"/>
    <col min="13064" max="13064" width="10.1796875" style="90" customWidth="1"/>
    <col min="13065" max="13065" width="23.54296875" style="90" customWidth="1"/>
    <col min="13066" max="13066" width="1.54296875" style="90" customWidth="1"/>
    <col min="13067" max="13067" width="9.1796875" style="90" customWidth="1"/>
    <col min="13068" max="13068" width="17.453125" style="90" customWidth="1"/>
    <col min="13069" max="13312" width="0" style="90" hidden="1"/>
    <col min="13313" max="13313" width="5.1796875" style="90" customWidth="1"/>
    <col min="13314" max="13314" width="4.7265625" style="90" customWidth="1"/>
    <col min="13315" max="13315" width="5.54296875" style="90" customWidth="1"/>
    <col min="13316" max="13316" width="14" style="90" customWidth="1"/>
    <col min="13317" max="13317" width="12.81640625" style="90" customWidth="1"/>
    <col min="13318" max="13318" width="17" style="90" customWidth="1"/>
    <col min="13319" max="13319" width="6.1796875" style="90" customWidth="1"/>
    <col min="13320" max="13320" width="10.1796875" style="90" customWidth="1"/>
    <col min="13321" max="13321" width="23.54296875" style="90" customWidth="1"/>
    <col min="13322" max="13322" width="1.54296875" style="90" customWidth="1"/>
    <col min="13323" max="13323" width="9.1796875" style="90" customWidth="1"/>
    <col min="13324" max="13324" width="17.453125" style="90" customWidth="1"/>
    <col min="13325" max="13568" width="0" style="90" hidden="1"/>
    <col min="13569" max="13569" width="5.1796875" style="90" customWidth="1"/>
    <col min="13570" max="13570" width="4.7265625" style="90" customWidth="1"/>
    <col min="13571" max="13571" width="5.54296875" style="90" customWidth="1"/>
    <col min="13572" max="13572" width="14" style="90" customWidth="1"/>
    <col min="13573" max="13573" width="12.81640625" style="90" customWidth="1"/>
    <col min="13574" max="13574" width="17" style="90" customWidth="1"/>
    <col min="13575" max="13575" width="6.1796875" style="90" customWidth="1"/>
    <col min="13576" max="13576" width="10.1796875" style="90" customWidth="1"/>
    <col min="13577" max="13577" width="23.54296875" style="90" customWidth="1"/>
    <col min="13578" max="13578" width="1.54296875" style="90" customWidth="1"/>
    <col min="13579" max="13579" width="9.1796875" style="90" customWidth="1"/>
    <col min="13580" max="13580" width="17.453125" style="90" customWidth="1"/>
    <col min="13581" max="13824" width="0" style="90" hidden="1"/>
    <col min="13825" max="13825" width="5.1796875" style="90" customWidth="1"/>
    <col min="13826" max="13826" width="4.7265625" style="90" customWidth="1"/>
    <col min="13827" max="13827" width="5.54296875" style="90" customWidth="1"/>
    <col min="13828" max="13828" width="14" style="90" customWidth="1"/>
    <col min="13829" max="13829" width="12.81640625" style="90" customWidth="1"/>
    <col min="13830" max="13830" width="17" style="90" customWidth="1"/>
    <col min="13831" max="13831" width="6.1796875" style="90" customWidth="1"/>
    <col min="13832" max="13832" width="10.1796875" style="90" customWidth="1"/>
    <col min="13833" max="13833" width="23.54296875" style="90" customWidth="1"/>
    <col min="13834" max="13834" width="1.54296875" style="90" customWidth="1"/>
    <col min="13835" max="13835" width="9.1796875" style="90" customWidth="1"/>
    <col min="13836" max="13836" width="17.453125" style="90" customWidth="1"/>
    <col min="13837" max="14080" width="0" style="90" hidden="1"/>
    <col min="14081" max="14081" width="5.1796875" style="90" customWidth="1"/>
    <col min="14082" max="14082" width="4.7265625" style="90" customWidth="1"/>
    <col min="14083" max="14083" width="5.54296875" style="90" customWidth="1"/>
    <col min="14084" max="14084" width="14" style="90" customWidth="1"/>
    <col min="14085" max="14085" width="12.81640625" style="90" customWidth="1"/>
    <col min="14086" max="14086" width="17" style="90" customWidth="1"/>
    <col min="14087" max="14087" width="6.1796875" style="90" customWidth="1"/>
    <col min="14088" max="14088" width="10.1796875" style="90" customWidth="1"/>
    <col min="14089" max="14089" width="23.54296875" style="90" customWidth="1"/>
    <col min="14090" max="14090" width="1.54296875" style="90" customWidth="1"/>
    <col min="14091" max="14091" width="9.1796875" style="90" customWidth="1"/>
    <col min="14092" max="14092" width="17.453125" style="90" customWidth="1"/>
    <col min="14093" max="14336" width="0" style="90" hidden="1"/>
    <col min="14337" max="14337" width="5.1796875" style="90" customWidth="1"/>
    <col min="14338" max="14338" width="4.7265625" style="90" customWidth="1"/>
    <col min="14339" max="14339" width="5.54296875" style="90" customWidth="1"/>
    <col min="14340" max="14340" width="14" style="90" customWidth="1"/>
    <col min="14341" max="14341" width="12.81640625" style="90" customWidth="1"/>
    <col min="14342" max="14342" width="17" style="90" customWidth="1"/>
    <col min="14343" max="14343" width="6.1796875" style="90" customWidth="1"/>
    <col min="14344" max="14344" width="10.1796875" style="90" customWidth="1"/>
    <col min="14345" max="14345" width="23.54296875" style="90" customWidth="1"/>
    <col min="14346" max="14346" width="1.54296875" style="90" customWidth="1"/>
    <col min="14347" max="14347" width="9.1796875" style="90" customWidth="1"/>
    <col min="14348" max="14348" width="17.453125" style="90" customWidth="1"/>
    <col min="14349" max="14592" width="0" style="90" hidden="1"/>
    <col min="14593" max="14593" width="5.1796875" style="90" customWidth="1"/>
    <col min="14594" max="14594" width="4.7265625" style="90" customWidth="1"/>
    <col min="14595" max="14595" width="5.54296875" style="90" customWidth="1"/>
    <col min="14596" max="14596" width="14" style="90" customWidth="1"/>
    <col min="14597" max="14597" width="12.81640625" style="90" customWidth="1"/>
    <col min="14598" max="14598" width="17" style="90" customWidth="1"/>
    <col min="14599" max="14599" width="6.1796875" style="90" customWidth="1"/>
    <col min="14600" max="14600" width="10.1796875" style="90" customWidth="1"/>
    <col min="14601" max="14601" width="23.54296875" style="90" customWidth="1"/>
    <col min="14602" max="14602" width="1.54296875" style="90" customWidth="1"/>
    <col min="14603" max="14603" width="9.1796875" style="90" customWidth="1"/>
    <col min="14604" max="14604" width="17.453125" style="90" customWidth="1"/>
    <col min="14605" max="14848" width="0" style="90" hidden="1"/>
    <col min="14849" max="14849" width="5.1796875" style="90" customWidth="1"/>
    <col min="14850" max="14850" width="4.7265625" style="90" customWidth="1"/>
    <col min="14851" max="14851" width="5.54296875" style="90" customWidth="1"/>
    <col min="14852" max="14852" width="14" style="90" customWidth="1"/>
    <col min="14853" max="14853" width="12.81640625" style="90" customWidth="1"/>
    <col min="14854" max="14854" width="17" style="90" customWidth="1"/>
    <col min="14855" max="14855" width="6.1796875" style="90" customWidth="1"/>
    <col min="14856" max="14856" width="10.1796875" style="90" customWidth="1"/>
    <col min="14857" max="14857" width="23.54296875" style="90" customWidth="1"/>
    <col min="14858" max="14858" width="1.54296875" style="90" customWidth="1"/>
    <col min="14859" max="14859" width="9.1796875" style="90" customWidth="1"/>
    <col min="14860" max="14860" width="17.453125" style="90" customWidth="1"/>
    <col min="14861" max="15104" width="0" style="90" hidden="1"/>
    <col min="15105" max="15105" width="5.1796875" style="90" customWidth="1"/>
    <col min="15106" max="15106" width="4.7265625" style="90" customWidth="1"/>
    <col min="15107" max="15107" width="5.54296875" style="90" customWidth="1"/>
    <col min="15108" max="15108" width="14" style="90" customWidth="1"/>
    <col min="15109" max="15109" width="12.81640625" style="90" customWidth="1"/>
    <col min="15110" max="15110" width="17" style="90" customWidth="1"/>
    <col min="15111" max="15111" width="6.1796875" style="90" customWidth="1"/>
    <col min="15112" max="15112" width="10.1796875" style="90" customWidth="1"/>
    <col min="15113" max="15113" width="23.54296875" style="90" customWidth="1"/>
    <col min="15114" max="15114" width="1.54296875" style="90" customWidth="1"/>
    <col min="15115" max="15115" width="9.1796875" style="90" customWidth="1"/>
    <col min="15116" max="15116" width="17.453125" style="90" customWidth="1"/>
    <col min="15117" max="15360" width="0" style="90" hidden="1"/>
    <col min="15361" max="15361" width="5.1796875" style="90" customWidth="1"/>
    <col min="15362" max="15362" width="4.7265625" style="90" customWidth="1"/>
    <col min="15363" max="15363" width="5.54296875" style="90" customWidth="1"/>
    <col min="15364" max="15364" width="14" style="90" customWidth="1"/>
    <col min="15365" max="15365" width="12.81640625" style="90" customWidth="1"/>
    <col min="15366" max="15366" width="17" style="90" customWidth="1"/>
    <col min="15367" max="15367" width="6.1796875" style="90" customWidth="1"/>
    <col min="15368" max="15368" width="10.1796875" style="90" customWidth="1"/>
    <col min="15369" max="15369" width="23.54296875" style="90" customWidth="1"/>
    <col min="15370" max="15370" width="1.54296875" style="90" customWidth="1"/>
    <col min="15371" max="15371" width="9.1796875" style="90" customWidth="1"/>
    <col min="15372" max="15372" width="17.453125" style="90" customWidth="1"/>
    <col min="15373" max="15616" width="0" style="90" hidden="1"/>
    <col min="15617" max="15617" width="5.1796875" style="90" customWidth="1"/>
    <col min="15618" max="15618" width="4.7265625" style="90" customWidth="1"/>
    <col min="15619" max="15619" width="5.54296875" style="90" customWidth="1"/>
    <col min="15620" max="15620" width="14" style="90" customWidth="1"/>
    <col min="15621" max="15621" width="12.81640625" style="90" customWidth="1"/>
    <col min="15622" max="15622" width="17" style="90" customWidth="1"/>
    <col min="15623" max="15623" width="6.1796875" style="90" customWidth="1"/>
    <col min="15624" max="15624" width="10.1796875" style="90" customWidth="1"/>
    <col min="15625" max="15625" width="23.54296875" style="90" customWidth="1"/>
    <col min="15626" max="15626" width="1.54296875" style="90" customWidth="1"/>
    <col min="15627" max="15627" width="9.1796875" style="90" customWidth="1"/>
    <col min="15628" max="15628" width="17.453125" style="90" customWidth="1"/>
    <col min="15629" max="15872" width="0" style="90" hidden="1"/>
    <col min="15873" max="15873" width="5.1796875" style="90" customWidth="1"/>
    <col min="15874" max="15874" width="4.7265625" style="90" customWidth="1"/>
    <col min="15875" max="15875" width="5.54296875" style="90" customWidth="1"/>
    <col min="15876" max="15876" width="14" style="90" customWidth="1"/>
    <col min="15877" max="15877" width="12.81640625" style="90" customWidth="1"/>
    <col min="15878" max="15878" width="17" style="90" customWidth="1"/>
    <col min="15879" max="15879" width="6.1796875" style="90" customWidth="1"/>
    <col min="15880" max="15880" width="10.1796875" style="90" customWidth="1"/>
    <col min="15881" max="15881" width="23.54296875" style="90" customWidth="1"/>
    <col min="15882" max="15882" width="1.54296875" style="90" customWidth="1"/>
    <col min="15883" max="15883" width="9.1796875" style="90" customWidth="1"/>
    <col min="15884" max="15884" width="17.453125" style="90" customWidth="1"/>
    <col min="15885" max="16128" width="0" style="90" hidden="1"/>
    <col min="16129" max="16129" width="5.1796875" style="90" customWidth="1"/>
    <col min="16130" max="16130" width="4.7265625" style="90" customWidth="1"/>
    <col min="16131" max="16131" width="5.54296875" style="90" customWidth="1"/>
    <col min="16132" max="16132" width="14" style="90" customWidth="1"/>
    <col min="16133" max="16133" width="12.81640625" style="90" customWidth="1"/>
    <col min="16134" max="16134" width="17" style="90" customWidth="1"/>
    <col min="16135" max="16135" width="6.1796875" style="90" customWidth="1"/>
    <col min="16136" max="16136" width="10.1796875" style="90" customWidth="1"/>
    <col min="16137" max="16137" width="23.54296875" style="90" customWidth="1"/>
    <col min="16138" max="16138" width="1.54296875" style="90" customWidth="1"/>
    <col min="16139" max="16139" width="9.1796875" style="90" customWidth="1"/>
    <col min="16140" max="16140" width="17.453125" style="90" customWidth="1"/>
    <col min="16141" max="16384" width="0" style="90" hidden="1"/>
  </cols>
  <sheetData>
    <row r="1" spans="2:268" ht="14.5" x14ac:dyDescent="0.3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 x14ac:dyDescent="0.4">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 x14ac:dyDescent="0.4">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 x14ac:dyDescent="0.4">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4">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 x14ac:dyDescent="0.4">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x14ac:dyDescent="0.4">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 x14ac:dyDescent="0.4">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 x14ac:dyDescent="0.4">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 x14ac:dyDescent="0.4">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 x14ac:dyDescent="0.4">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5">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5">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5">
      <c r="B14" s="91"/>
      <c r="C14" s="415" t="s">
        <v>328</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5">
      <c r="B15" s="91"/>
      <c r="C15" s="415" t="s">
        <v>329</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4">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550000000000000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5.5" x14ac:dyDescent="0.550000000000000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4">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 x14ac:dyDescent="0.4">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 x14ac:dyDescent="0.4">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5" x14ac:dyDescent="0.45">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45">
      <c r="B24" s="91"/>
      <c r="C24" s="411" t="str">
        <f>VLOOKUP($K$2,'DATA SISWA'!$C$10:$AQ$49,4,FALSE)</f>
        <v>Afgan Satria Pratama</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 x14ac:dyDescent="0.4">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5" x14ac:dyDescent="0.45">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4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45">
      <c r="B28" s="91"/>
      <c r="C28" s="411" t="str">
        <f>VLOOKUP($K$2,'DATA SISWA'!$C$10:$AQ$49,2,FALSE)&amp;" / "&amp;VLOOKUP($K$2,'DATA SISWA'!$C$10:$AQ$49,3,FALSE)</f>
        <v>24071001 / 0094884854</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4">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 x14ac:dyDescent="0.4">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 x14ac:dyDescent="0.4">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 x14ac:dyDescent="0.4">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 x14ac:dyDescent="0.4">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 x14ac:dyDescent="0.4">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 x14ac:dyDescent="0.4">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 x14ac:dyDescent="0.4">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 x14ac:dyDescent="0.4">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 x14ac:dyDescent="0.4">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45">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5" x14ac:dyDescent="0.45">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5" x14ac:dyDescent="0.45">
      <c r="B41" s="91"/>
      <c r="C41" s="407" t="s">
        <v>330</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 x14ac:dyDescent="0.4">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 x14ac:dyDescent="0.4">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4">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4">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45">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45">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45">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45">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45">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45">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45">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45">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45">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45">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5" x14ac:dyDescent="0.4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 x14ac:dyDescent="0.4">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 x14ac:dyDescent="0.4">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 x14ac:dyDescent="0.4">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 x14ac:dyDescent="0.4">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 x14ac:dyDescent="0.4">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5" x14ac:dyDescent="0.45">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 x14ac:dyDescent="0.4">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 x14ac:dyDescent="0.4">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 x14ac:dyDescent="0.4">
      <c r="B65" s="91"/>
      <c r="C65" s="90"/>
      <c r="D65" s="91" t="s">
        <v>199</v>
      </c>
      <c r="E65" s="91"/>
      <c r="F65" s="91" t="str">
        <f>":  "&amp;VLOOKUP($K$2,'DATA SISWA'!$C$10:$AQ$49,4,FALSE)</f>
        <v>:  Afgan Satria Pratama</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 x14ac:dyDescent="0.4">
      <c r="B66" s="91"/>
      <c r="C66" s="90"/>
      <c r="D66" s="91" t="s">
        <v>216</v>
      </c>
      <c r="E66" s="91"/>
      <c r="F66" s="91" t="str">
        <f>": "&amp;VLOOKUP($K$2,'DATA SISWA'!$C$10:$AQ$49,2,FALSE)&amp;" / "&amp;VLOOKUP($K$2,'DATA SISWA'!$C$10:$AQ$49,3,FALSE)</f>
        <v>: 24071001 / 0094884854</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 x14ac:dyDescent="0.4">
      <c r="B67" s="91"/>
      <c r="C67" s="90"/>
      <c r="D67" s="91" t="s">
        <v>200</v>
      </c>
      <c r="E67" s="91"/>
      <c r="F67" s="96" t="str">
        <f>":  "&amp;VLOOKUP($K$2,'DATA SISWA'!$C$10:$AQ$49,6,FALSE)&amp;" , "</f>
        <v xml:space="preserve">:  Krandegan , </v>
      </c>
      <c r="G67" s="408">
        <f>VLOOKUP($K$2,'DATA SISWA'!$C$10:$AQ$49,7,FALSE)</f>
        <v>40003</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 x14ac:dyDescent="0.4">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 x14ac:dyDescent="0.4">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 x14ac:dyDescent="0.4">
      <c r="B70" s="91"/>
      <c r="C70" s="90"/>
      <c r="D70" s="91" t="s">
        <v>203</v>
      </c>
      <c r="E70" s="91"/>
      <c r="F70" s="91" t="str">
        <f>":  "&amp;VLOOKUP($K$2,'DATA SISWA'!$C$10:$AQ$49,9,FALSE)</f>
        <v>:  SMP MUHAMMADIYAH 1 GADINGREJO</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 x14ac:dyDescent="0.4">
      <c r="B71" s="91"/>
      <c r="C71" s="90"/>
      <c r="D71" s="91" t="s">
        <v>204</v>
      </c>
      <c r="E71" s="91"/>
      <c r="F71" s="91" t="str">
        <f>":  "&amp;VLOOKUP($K$2,'DATA SISWA'!$C$10:$AQ$49,10,FALSE)</f>
        <v>:  Krandegan</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 x14ac:dyDescent="0.4">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 x14ac:dyDescent="0.4">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 x14ac:dyDescent="0.4">
      <c r="B74" s="91"/>
      <c r="C74" s="90"/>
      <c r="D74" s="91" t="s">
        <v>206</v>
      </c>
      <c r="E74" s="91"/>
      <c r="F74" s="91" t="str">
        <f>":  "&amp;VLOOKUP($K$2,'DATA SISWA'!$C$10:$AQ$49,11,FALSE)</f>
        <v>:  Bambang Hartono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 x14ac:dyDescent="0.4">
      <c r="B75" s="91"/>
      <c r="C75" s="90"/>
      <c r="D75" s="91" t="s">
        <v>207</v>
      </c>
      <c r="E75" s="91"/>
      <c r="F75" s="91" t="str">
        <f>":  "&amp;VLOOKUP($K$2,'DATA SISWA'!$C$10:$AQ$49,12,FALSE)</f>
        <v>:  Santi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 x14ac:dyDescent="0.4">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 x14ac:dyDescent="0.4">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 x14ac:dyDescent="0.4">
      <c r="B78" s="91"/>
      <c r="C78" s="90"/>
      <c r="D78" s="91" t="s">
        <v>206</v>
      </c>
      <c r="E78" s="91"/>
      <c r="F78" s="91" t="str">
        <f>":  "&amp;VLOOKUP($K$2,'DATA SISWA'!$C$10:$AQ$49,13,FALSE)</f>
        <v>:  Pedagang Kecil</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 x14ac:dyDescent="0.4">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 x14ac:dyDescent="0.4">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 x14ac:dyDescent="0.4">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4">
      <c r="B82" s="91"/>
      <c r="C82" s="90"/>
      <c r="D82" s="91" t="s">
        <v>210</v>
      </c>
      <c r="E82" s="91"/>
      <c r="F82" s="91" t="str">
        <f>":  "&amp;VLOOKUP($K$2,'DATA SISWA'!$C$10:$AQ$49,15,FALSE)</f>
        <v>:  Krandegan</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 x14ac:dyDescent="0.4">
      <c r="B83" s="91"/>
      <c r="C83" s="90"/>
      <c r="D83" s="91" t="s">
        <v>211</v>
      </c>
      <c r="E83" s="91"/>
      <c r="F83" s="91" t="str">
        <f>":  "&amp;VLOOKUP($K$2,'DATA SISWA'!$C$10:$AQ$49,16,FALSE)</f>
        <v>:  Desa/Kel. GADING REJO TIMUR</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 x14ac:dyDescent="0.4">
      <c r="B84" s="91"/>
      <c r="C84" s="90"/>
      <c r="D84" s="91" t="s">
        <v>11</v>
      </c>
      <c r="E84" s="91"/>
      <c r="F84" s="91" t="str">
        <f>":  "&amp;VLOOKUP($K$2,'DATA SISWA'!$C$10:$AQ$49,17,FALSE)</f>
        <v>:  Kec. Gadingrejo</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 x14ac:dyDescent="0.4">
      <c r="B85" s="91"/>
      <c r="C85" s="90"/>
      <c r="D85" s="91" t="s">
        <v>12</v>
      </c>
      <c r="E85" s="91"/>
      <c r="F85" s="91" t="str">
        <f>":  "&amp;VLOOKUP($K$2,'DATA SISWA'!$C$10:$AQ$49,18,FALSE)</f>
        <v>:   Kab. Pringsewu</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 x14ac:dyDescent="0.4">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 x14ac:dyDescent="0.4">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 x14ac:dyDescent="0.4">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 x14ac:dyDescent="0.4">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 x14ac:dyDescent="0.4">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 x14ac:dyDescent="0.4">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 x14ac:dyDescent="0.4">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 x14ac:dyDescent="0.4">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 x14ac:dyDescent="0.4">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 x14ac:dyDescent="0.4">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4">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 x14ac:dyDescent="0.4">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 x14ac:dyDescent="0.4">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 x14ac:dyDescent="0.4">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 x14ac:dyDescent="0.4">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4">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4">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4">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4">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4.5" hidden="1" x14ac:dyDescent="0.35">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4.5" hidden="1" x14ac:dyDescent="0.35">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4.5" hidden="1" x14ac:dyDescent="0.35">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4.5" hidden="1" x14ac:dyDescent="0.35">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4.5" hidden="1" x14ac:dyDescent="0.35">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4.5" hidden="1" x14ac:dyDescent="0.35">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4.5" hidden="1" x14ac:dyDescent="0.35">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4.5" hidden="1" x14ac:dyDescent="0.35">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4.5" hidden="1" x14ac:dyDescent="0.35">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4.5" hidden="1" x14ac:dyDescent="0.35">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4.5" hidden="1" x14ac:dyDescent="0.35">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4.5" hidden="1" x14ac:dyDescent="0.35">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4.5" hidden="1" x14ac:dyDescent="0.35">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4.5" hidden="1" x14ac:dyDescent="0.35">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4.5" hidden="1" x14ac:dyDescent="0.35">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4.5" hidden="1" x14ac:dyDescent="0.35">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4.5" hidden="1" x14ac:dyDescent="0.35">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4.5" hidden="1" x14ac:dyDescent="0.35">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4.5" hidden="1" x14ac:dyDescent="0.35">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4.5" hidden="1" x14ac:dyDescent="0.35">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4.5" hidden="1" x14ac:dyDescent="0.35">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4.5" hidden="1" x14ac:dyDescent="0.35">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4.5" hidden="1" x14ac:dyDescent="0.35">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4.5" hidden="1" x14ac:dyDescent="0.35">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4.5" hidden="1" x14ac:dyDescent="0.35">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4.5" hidden="1" x14ac:dyDescent="0.35">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4.5" hidden="1" x14ac:dyDescent="0.35">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4.5" hidden="1" x14ac:dyDescent="0.35">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4.5" hidden="1" x14ac:dyDescent="0.35">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4.5" hidden="1" x14ac:dyDescent="0.35">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4.5" hidden="1" x14ac:dyDescent="0.35">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4.5" hidden="1" x14ac:dyDescent="0.35">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4.5" hidden="1" x14ac:dyDescent="0.35">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4.5" hidden="1" x14ac:dyDescent="0.35">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4.5" hidden="1" x14ac:dyDescent="0.35">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4.5" hidden="1" x14ac:dyDescent="0.35">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4.5" hidden="1" x14ac:dyDescent="0.35">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4.5" hidden="1" x14ac:dyDescent="0.35">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4.5" hidden="1" x14ac:dyDescent="0.35">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4.5" hidden="1" x14ac:dyDescent="0.35">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4.5" hidden="1" x14ac:dyDescent="0.35">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4.5" hidden="1" x14ac:dyDescent="0.35">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4.5" hidden="1" x14ac:dyDescent="0.35">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4.5" hidden="1" x14ac:dyDescent="0.35">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4.5" hidden="1" x14ac:dyDescent="0.35">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4.5" hidden="1" x14ac:dyDescent="0.35">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4.5" hidden="1" x14ac:dyDescent="0.35">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4.5" hidden="1" x14ac:dyDescent="0.35">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4.5" hidden="1" x14ac:dyDescent="0.35">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4.5" hidden="1" x14ac:dyDescent="0.35">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4.5" hidden="1" x14ac:dyDescent="0.35">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4.5" hidden="1" x14ac:dyDescent="0.35">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4.5" hidden="1" x14ac:dyDescent="0.35">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4.5" hidden="1" x14ac:dyDescent="0.35">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4.5" hidden="1" x14ac:dyDescent="0.35">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4.5" hidden="1" x14ac:dyDescent="0.35">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4.5" hidden="1" x14ac:dyDescent="0.35">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4.5" hidden="1" x14ac:dyDescent="0.35">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4.5" hidden="1" x14ac:dyDescent="0.35">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4.5" hidden="1" x14ac:dyDescent="0.35">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4.5" hidden="1" x14ac:dyDescent="0.35">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4.5" hidden="1" x14ac:dyDescent="0.35">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4.5" hidden="1" x14ac:dyDescent="0.35">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4.5" hidden="1" x14ac:dyDescent="0.35">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4.5" hidden="1" x14ac:dyDescent="0.35">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4.5" hidden="1" x14ac:dyDescent="0.35">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4.5" hidden="1" x14ac:dyDescent="0.35">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4.5" hidden="1" x14ac:dyDescent="0.35">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4.5" hidden="1" x14ac:dyDescent="0.35">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4.5" hidden="1" x14ac:dyDescent="0.35">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4.5" hidden="1" x14ac:dyDescent="0.35">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4.5" hidden="1" x14ac:dyDescent="0.35">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4.5" hidden="1" x14ac:dyDescent="0.35">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4.5" hidden="1" x14ac:dyDescent="0.35">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4.5" hidden="1" x14ac:dyDescent="0.35">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4.5" hidden="1" x14ac:dyDescent="0.35">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4.5" hidden="1" x14ac:dyDescent="0.35">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4.5" hidden="1" x14ac:dyDescent="0.35">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4.5" hidden="1" x14ac:dyDescent="0.35">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4.5" hidden="1" x14ac:dyDescent="0.35">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4.5" hidden="1" x14ac:dyDescent="0.35">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4.5" hidden="1" x14ac:dyDescent="0.35">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4.5" hidden="1" x14ac:dyDescent="0.35">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4.5" hidden="1" x14ac:dyDescent="0.35">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4.5" hidden="1" x14ac:dyDescent="0.35">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4.5" hidden="1" x14ac:dyDescent="0.35">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4.5" hidden="1" x14ac:dyDescent="0.35">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4.5" hidden="1" x14ac:dyDescent="0.35">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4.5" hidden="1" x14ac:dyDescent="0.35">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4.5" hidden="1" x14ac:dyDescent="0.35">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4.5" hidden="1" x14ac:dyDescent="0.35">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4.5" hidden="1" x14ac:dyDescent="0.35">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4.5" hidden="1" x14ac:dyDescent="0.35">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4.5" hidden="1" x14ac:dyDescent="0.35">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4.5" hidden="1" x14ac:dyDescent="0.35">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4.5" hidden="1" x14ac:dyDescent="0.35">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4.5" hidden="1" x14ac:dyDescent="0.35">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4.5" hidden="1" x14ac:dyDescent="0.35">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4.5" hidden="1" x14ac:dyDescent="0.35">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4.5" hidden="1" x14ac:dyDescent="0.35">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4.5" hidden="1" x14ac:dyDescent="0.35">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4.5" hidden="1" x14ac:dyDescent="0.35">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4.5" hidden="1" x14ac:dyDescent="0.35">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4.5" hidden="1" x14ac:dyDescent="0.35">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4.5" hidden="1" x14ac:dyDescent="0.35">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4.5" hidden="1" x14ac:dyDescent="0.35">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4.5" hidden="1" x14ac:dyDescent="0.35">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4.5" hidden="1" x14ac:dyDescent="0.35">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4.5" hidden="1" x14ac:dyDescent="0.35">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4.5" hidden="1" x14ac:dyDescent="0.35">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4.5" hidden="1" x14ac:dyDescent="0.35">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4.5" hidden="1" x14ac:dyDescent="0.35">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4.5" hidden="1" x14ac:dyDescent="0.35">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4.5" hidden="1" x14ac:dyDescent="0.35">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4.5" hidden="1" x14ac:dyDescent="0.35">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4.5" hidden="1" x14ac:dyDescent="0.35">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4.5" hidden="1" x14ac:dyDescent="0.35">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4.5" x14ac:dyDescent="0.3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4.5" x14ac:dyDescent="0.3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4.5" x14ac:dyDescent="0.3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4.5" x14ac:dyDescent="0.3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5">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5">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5">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5">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5">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5"/>
    <row r="232" spans="1:268" ht="14.25" customHeight="1" x14ac:dyDescent="0.35"/>
    <row r="233" spans="1:268" ht="14.25" customHeight="1" x14ac:dyDescent="0.35"/>
    <row r="234" spans="1:268" ht="14.25" customHeight="1" x14ac:dyDescent="0.35"/>
    <row r="235" spans="1:268" ht="14.25" customHeight="1" x14ac:dyDescent="0.35"/>
    <row r="236" spans="1:268" ht="14.25" customHeight="1" x14ac:dyDescent="0.35"/>
    <row r="237" spans="1:268" ht="14.25" customHeight="1" x14ac:dyDescent="0.35"/>
    <row r="238" spans="1:268" ht="14.25" customHeight="1" x14ac:dyDescent="0.35"/>
    <row r="239" spans="1:268" ht="14.25" customHeight="1" x14ac:dyDescent="0.35"/>
    <row r="240" spans="1:268"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412750</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5"/>
  <sheetViews>
    <sheetView showGridLines="0" workbookViewId="0"/>
  </sheetViews>
  <sheetFormatPr defaultRowHeight="14.5" x14ac:dyDescent="0.35"/>
  <cols>
    <col min="1" max="1" width="3" customWidth="1"/>
    <col min="2" max="2" width="5" customWidth="1"/>
    <col min="3" max="3" width="23.54296875" customWidth="1"/>
    <col min="4" max="4" width="10" customWidth="1"/>
    <col min="8" max="8" width="9.1796875" customWidth="1"/>
    <col min="9" max="9" width="6.1796875" customWidth="1"/>
    <col min="10" max="10" width="7.1796875" customWidth="1"/>
    <col min="11" max="11" width="9.54296875" customWidth="1"/>
    <col min="12" max="12" width="5.81640625" customWidth="1"/>
    <col min="15" max="15" width="9.7265625" customWidth="1"/>
    <col min="16" max="17" width="2.7265625" customWidth="1"/>
    <col min="21" max="21" width="11.453125" customWidth="1"/>
    <col min="22" max="22" width="2.7265625" customWidth="1"/>
  </cols>
  <sheetData>
    <row r="1" spans="1:23" ht="15" thickBot="1" x14ac:dyDescent="0.4">
      <c r="A1" s="9"/>
      <c r="B1" s="9"/>
      <c r="C1" s="9"/>
      <c r="D1" s="9"/>
      <c r="E1" s="9"/>
      <c r="F1" s="9"/>
      <c r="G1" s="9"/>
      <c r="H1" s="9"/>
      <c r="I1" s="9"/>
      <c r="J1" s="9"/>
      <c r="K1" s="9"/>
      <c r="L1" s="9"/>
      <c r="M1" s="103"/>
      <c r="N1" s="103"/>
      <c r="O1" s="103"/>
      <c r="P1" s="103"/>
      <c r="Q1" s="103"/>
      <c r="R1" s="103"/>
      <c r="S1" s="103"/>
      <c r="T1" s="103"/>
      <c r="U1" s="103"/>
      <c r="V1" s="103"/>
      <c r="W1" s="103"/>
    </row>
    <row r="2" spans="1:23" ht="15" thickBot="1" x14ac:dyDescent="0.4">
      <c r="A2" s="9"/>
      <c r="B2" s="9"/>
      <c r="C2" s="9"/>
      <c r="D2" s="9"/>
      <c r="E2" s="9"/>
      <c r="F2" s="9"/>
      <c r="G2" s="9"/>
      <c r="H2" s="9"/>
      <c r="I2" s="9"/>
      <c r="J2" s="9"/>
      <c r="K2" s="9"/>
      <c r="L2" s="104">
        <v>1</v>
      </c>
      <c r="M2" s="103"/>
      <c r="N2" s="103"/>
      <c r="O2" s="103"/>
      <c r="P2" s="105"/>
      <c r="Q2" s="106"/>
      <c r="R2" s="106"/>
      <c r="S2" s="106"/>
      <c r="T2" s="106"/>
      <c r="U2" s="106"/>
      <c r="V2" s="107"/>
      <c r="W2" s="103"/>
    </row>
    <row r="3" spans="1:23" ht="17" x14ac:dyDescent="0.5">
      <c r="A3" s="9"/>
      <c r="B3" s="432" t="s">
        <v>217</v>
      </c>
      <c r="C3" s="432"/>
      <c r="D3" s="432"/>
      <c r="E3" s="432"/>
      <c r="F3" s="432"/>
      <c r="G3" s="432"/>
      <c r="H3" s="432"/>
      <c r="I3" s="432"/>
      <c r="J3" s="432"/>
      <c r="K3" s="432"/>
      <c r="L3" s="6"/>
      <c r="M3" s="103"/>
      <c r="N3" s="103"/>
      <c r="O3" s="103"/>
      <c r="P3" s="108"/>
      <c r="Q3" s="109" t="s">
        <v>218</v>
      </c>
      <c r="R3" s="110" t="s">
        <v>219</v>
      </c>
      <c r="S3" s="111"/>
      <c r="T3" s="111"/>
      <c r="U3" s="112"/>
      <c r="V3" s="113"/>
      <c r="W3" s="103"/>
    </row>
    <row r="4" spans="1:23" ht="17" x14ac:dyDescent="0.5">
      <c r="A4" s="9"/>
      <c r="B4" s="432" t="s">
        <v>220</v>
      </c>
      <c r="C4" s="432"/>
      <c r="D4" s="432"/>
      <c r="E4" s="432"/>
      <c r="F4" s="432"/>
      <c r="G4" s="432"/>
      <c r="H4" s="432"/>
      <c r="I4" s="432"/>
      <c r="J4" s="432"/>
      <c r="K4" s="432"/>
      <c r="L4" s="9"/>
      <c r="M4" s="103"/>
      <c r="N4" s="103"/>
      <c r="O4" s="103"/>
      <c r="P4" s="108"/>
      <c r="Q4" s="114" t="s">
        <v>218</v>
      </c>
      <c r="R4" s="115" t="s">
        <v>221</v>
      </c>
      <c r="S4" s="9"/>
      <c r="T4" s="9"/>
      <c r="U4" s="116"/>
      <c r="V4" s="113"/>
      <c r="W4" s="103"/>
    </row>
    <row r="5" spans="1:23" x14ac:dyDescent="0.3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35">
      <c r="A6" s="9"/>
      <c r="B6" s="9"/>
      <c r="C6" s="9"/>
      <c r="D6" s="9"/>
      <c r="E6" s="9"/>
      <c r="F6" s="9"/>
      <c r="G6" s="9"/>
      <c r="H6" s="9"/>
      <c r="I6" s="9"/>
      <c r="J6" s="9"/>
      <c r="K6" s="9"/>
      <c r="L6" s="9"/>
      <c r="M6" s="103"/>
      <c r="N6" s="103"/>
      <c r="O6" s="103"/>
      <c r="P6" s="108"/>
      <c r="Q6" s="117"/>
      <c r="R6" s="115" t="s">
        <v>223</v>
      </c>
      <c r="S6" s="9"/>
      <c r="T6" s="9"/>
      <c r="U6" s="116"/>
      <c r="V6" s="113"/>
      <c r="W6" s="103"/>
    </row>
    <row r="7" spans="1:23" x14ac:dyDescent="0.35">
      <c r="A7" s="9"/>
      <c r="B7" s="118" t="s">
        <v>199</v>
      </c>
      <c r="C7" s="119"/>
      <c r="D7" s="119" t="str">
        <f>": "&amp;VLOOKUP($L$2,'DATA SISWA'!$C$10:$AQ$49,4,FALSE)</f>
        <v>: Afgan Satria Pratama</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 thickBot="1" x14ac:dyDescent="0.4">
      <c r="A8" s="9"/>
      <c r="B8" s="118" t="s">
        <v>30</v>
      </c>
      <c r="C8" s="119"/>
      <c r="D8" s="119" t="str">
        <f>": "&amp;VLOOKUP($L$2,'DATA SISWA'!$C$10:$AQ$49,3,FALSE)</f>
        <v>: 0094884854</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 thickBot="1" x14ac:dyDescent="0.4">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3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5">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3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35">
      <c r="A13" s="128"/>
      <c r="B13" s="129" t="s">
        <v>4</v>
      </c>
      <c r="C13" s="129" t="s">
        <v>227</v>
      </c>
      <c r="D13" s="130" t="s">
        <v>228</v>
      </c>
      <c r="E13" s="416" t="s">
        <v>229</v>
      </c>
      <c r="F13" s="416"/>
      <c r="G13" s="416"/>
      <c r="H13" s="416"/>
      <c r="I13" s="416"/>
      <c r="J13" s="416"/>
      <c r="K13" s="416"/>
      <c r="L13" s="131"/>
      <c r="M13" s="132"/>
      <c r="N13" s="132"/>
      <c r="O13" s="132"/>
      <c r="P13" s="132"/>
      <c r="Q13" s="132"/>
      <c r="R13" s="132"/>
      <c r="S13" s="132"/>
      <c r="T13" s="132"/>
      <c r="U13" s="132"/>
      <c r="V13" s="132"/>
      <c r="W13" s="132"/>
    </row>
    <row r="14" spans="1:23" s="133" customFormat="1" ht="43.5" customHeight="1" x14ac:dyDescent="0.35">
      <c r="A14" s="128"/>
      <c r="B14" s="428">
        <v>1</v>
      </c>
      <c r="C14" s="429" t="str">
        <f>INTRAKURIKULER!D9</f>
        <v>Pendidikan Agama dan Budi Pekerti</v>
      </c>
      <c r="D14" s="430" t="str">
        <f>IFERROR(VLOOKUP($L$2,NA!$C$8:$S$47,3,FALSE),"-")</f>
        <v>-</v>
      </c>
      <c r="E14" s="433" t="str">
        <f>VLOOKUP($L$2,'F1'!$C$17:$BD$56,53,FALSE)</f>
        <v xml:space="preserve">Afgan Satria Pratama menunjukkan pemahaman dalam </v>
      </c>
      <c r="F14" s="434"/>
      <c r="G14" s="434"/>
      <c r="H14" s="434"/>
      <c r="I14" s="434"/>
      <c r="J14" s="434"/>
      <c r="K14" s="435"/>
      <c r="L14" s="128"/>
      <c r="M14" s="132"/>
      <c r="N14" s="132"/>
      <c r="O14" s="132"/>
      <c r="P14" s="132"/>
      <c r="Q14" s="132"/>
      <c r="R14" s="132"/>
      <c r="S14" s="132"/>
      <c r="T14" s="132"/>
      <c r="U14" s="132"/>
      <c r="V14" s="132"/>
      <c r="W14" s="132"/>
    </row>
    <row r="15" spans="1:23" s="133" customFormat="1" ht="43.5" customHeight="1" x14ac:dyDescent="0.35">
      <c r="A15" s="128"/>
      <c r="B15" s="428"/>
      <c r="C15" s="429"/>
      <c r="D15" s="430"/>
      <c r="E15" s="433" t="str">
        <f>VLOOKUP($L$2,'F1'!$C$17:$BD$56,54,FALSE)</f>
        <v xml:space="preserve">Afgan Satria Pratama membutuhkan bimbingan dalam </v>
      </c>
      <c r="F15" s="434"/>
      <c r="G15" s="434"/>
      <c r="H15" s="434"/>
      <c r="I15" s="434"/>
      <c r="J15" s="434"/>
      <c r="K15" s="435"/>
      <c r="L15" s="128"/>
      <c r="M15" s="132"/>
      <c r="N15" s="132"/>
      <c r="O15" s="132"/>
      <c r="P15" s="132"/>
      <c r="Q15" s="132"/>
      <c r="R15" s="132"/>
      <c r="S15" s="132"/>
      <c r="T15" s="132"/>
      <c r="U15" s="132"/>
      <c r="V15" s="132"/>
      <c r="W15" s="132"/>
    </row>
    <row r="16" spans="1:23" s="133" customFormat="1" ht="43.5" customHeight="1" x14ac:dyDescent="0.35">
      <c r="A16" s="128"/>
      <c r="B16" s="428">
        <v>2</v>
      </c>
      <c r="C16" s="429" t="str">
        <f>INTRAKURIKULER!D10</f>
        <v>Pendidikan Pancasila</v>
      </c>
      <c r="D16" s="430" t="str">
        <f>IFERROR(VLOOKUP($L$2,NA!$C$8:$S$47,4,FALSE),"-")</f>
        <v>-</v>
      </c>
      <c r="E16" s="431" t="str">
        <f>VLOOKUP($L$2,'F2'!$C$17:$BD$56,53,FALSE)</f>
        <v xml:space="preserve">Afgan Satria Pratama menunjukkan pemahaman dalam </v>
      </c>
      <c r="F16" s="431"/>
      <c r="G16" s="431"/>
      <c r="H16" s="431"/>
      <c r="I16" s="431"/>
      <c r="J16" s="431"/>
      <c r="K16" s="431"/>
      <c r="L16" s="128"/>
      <c r="M16" s="132"/>
      <c r="N16" s="132"/>
      <c r="O16" s="132"/>
      <c r="P16" s="132"/>
      <c r="Q16" s="132"/>
      <c r="R16" s="132"/>
      <c r="S16" s="132"/>
      <c r="T16" s="132"/>
      <c r="U16" s="132"/>
      <c r="V16" s="132"/>
      <c r="W16" s="132"/>
    </row>
    <row r="17" spans="1:23" s="133" customFormat="1" ht="43.5" customHeight="1" x14ac:dyDescent="0.35">
      <c r="A17" s="128"/>
      <c r="B17" s="428"/>
      <c r="C17" s="429"/>
      <c r="D17" s="430"/>
      <c r="E17" s="431" t="str">
        <f>VLOOKUP($L$2,'F2'!$C$17:$BD$56,54,FALSE)</f>
        <v xml:space="preserve">Afgan Satria Pratama membutuhkan bimbingan dalam </v>
      </c>
      <c r="F17" s="431"/>
      <c r="G17" s="431"/>
      <c r="H17" s="431"/>
      <c r="I17" s="431"/>
      <c r="J17" s="431"/>
      <c r="K17" s="431"/>
      <c r="L17" s="128"/>
      <c r="M17" s="132"/>
      <c r="N17" s="132"/>
      <c r="O17" s="132"/>
      <c r="P17" s="132"/>
      <c r="Q17" s="132"/>
      <c r="R17" s="132"/>
      <c r="S17" s="132"/>
      <c r="T17" s="132"/>
      <c r="U17" s="132"/>
      <c r="V17" s="132"/>
      <c r="W17" s="132"/>
    </row>
    <row r="18" spans="1:23" s="133" customFormat="1" ht="43.5" customHeight="1" x14ac:dyDescent="0.35">
      <c r="A18" s="128"/>
      <c r="B18" s="428">
        <v>3</v>
      </c>
      <c r="C18" s="429" t="str">
        <f>INTRAKURIKULER!D11</f>
        <v>Bahasa Indonesia</v>
      </c>
      <c r="D18" s="430" t="str">
        <f>IFERROR(VLOOKUP($L$2,NA!$C$8:$S$47,5,FALSE),"-")</f>
        <v>-</v>
      </c>
      <c r="E18" s="431" t="str">
        <f>VLOOKUP($L$2,'F3'!$C$17:$BD$56,53,FALSE)</f>
        <v xml:space="preserve">Afgan Satria Pratama menunjukkan pemahaman dalam </v>
      </c>
      <c r="F18" s="431"/>
      <c r="G18" s="431"/>
      <c r="H18" s="431"/>
      <c r="I18" s="431"/>
      <c r="J18" s="431"/>
      <c r="K18" s="431"/>
      <c r="L18" s="128"/>
      <c r="M18" s="132"/>
      <c r="N18" s="132"/>
      <c r="O18" s="132"/>
      <c r="P18" s="132"/>
      <c r="Q18" s="132"/>
      <c r="R18" s="132"/>
      <c r="S18" s="132"/>
      <c r="T18" s="132"/>
      <c r="U18" s="132"/>
      <c r="V18" s="132"/>
      <c r="W18" s="132"/>
    </row>
    <row r="19" spans="1:23" s="133" customFormat="1" ht="43.5" customHeight="1" x14ac:dyDescent="0.35">
      <c r="A19" s="128"/>
      <c r="B19" s="428"/>
      <c r="C19" s="429"/>
      <c r="D19" s="430"/>
      <c r="E19" s="431" t="str">
        <f>VLOOKUP($L$2,'F3'!$C$17:$BD$56,54,FALSE)</f>
        <v xml:space="preserve">Afgan Satria Pratama membutuhkan bimbingan dalam </v>
      </c>
      <c r="F19" s="431"/>
      <c r="G19" s="431"/>
      <c r="H19" s="431"/>
      <c r="I19" s="431"/>
      <c r="J19" s="431"/>
      <c r="K19" s="431"/>
      <c r="L19" s="128"/>
      <c r="M19" s="132"/>
      <c r="N19" s="132"/>
      <c r="O19" s="132"/>
      <c r="P19" s="132"/>
      <c r="Q19" s="132"/>
      <c r="R19" s="132"/>
      <c r="S19" s="132"/>
      <c r="T19" s="132"/>
      <c r="U19" s="132"/>
      <c r="V19" s="132"/>
      <c r="W19" s="132"/>
    </row>
    <row r="20" spans="1:23" s="133" customFormat="1" ht="43.5" customHeight="1" x14ac:dyDescent="0.35">
      <c r="A20" s="128"/>
      <c r="B20" s="428">
        <v>4</v>
      </c>
      <c r="C20" s="429" t="str">
        <f>INTRAKURIKULER!D12</f>
        <v>Pendidikan Jasmani Olahraga dan Kesehatan</v>
      </c>
      <c r="D20" s="430">
        <f>IFERROR(VLOOKUP($L$2,NA!$C$8:$S$47,6,FALSE),"-")</f>
        <v>80</v>
      </c>
      <c r="E20" s="431" t="str">
        <f>VLOOKUP($L$2,'F4'!$C$17:$BD$56,53,FALSE)</f>
        <v xml:space="preserve">Afgan Satria Pratama menunjukkan pemahaman dalam Menunjukkan sikap sportif, kerja sama, dan tanggung jawab dalam setiap aktivitas olahraga, permainan, dan kebugaran jasmani baik secara individu maupun kelompok., Menerapkan keterampilan gerak dasar dan teknik olahraga seperti atletik, permainan bola besar dan kecil, bela diri, dan aktivitas air secara benar dan aman sesuai dengan potensi diri., </v>
      </c>
      <c r="F20" s="431"/>
      <c r="G20" s="431"/>
      <c r="H20" s="431"/>
      <c r="I20" s="431"/>
      <c r="J20" s="431"/>
      <c r="K20" s="431"/>
      <c r="L20" s="128"/>
      <c r="M20" s="132"/>
      <c r="N20" s="132"/>
      <c r="O20" s="132"/>
      <c r="P20" s="132"/>
      <c r="Q20" s="132"/>
      <c r="R20" s="132"/>
      <c r="S20" s="132"/>
      <c r="T20" s="132"/>
      <c r="U20" s="132"/>
      <c r="V20" s="132"/>
      <c r="W20" s="132"/>
    </row>
    <row r="21" spans="1:23" s="133" customFormat="1" ht="43.5" customHeight="1" x14ac:dyDescent="0.35">
      <c r="A21" s="128"/>
      <c r="B21" s="428"/>
      <c r="C21" s="429"/>
      <c r="D21" s="430"/>
      <c r="E21" s="431" t="str">
        <f>VLOOKUP($L$2,'F4'!$C$17:$BD$56,54,FALSE)</f>
        <v xml:space="preserve">Afgan Satria Pratama membutuhkan bimbingan dalam </v>
      </c>
      <c r="F21" s="431"/>
      <c r="G21" s="431"/>
      <c r="H21" s="431"/>
      <c r="I21" s="431"/>
      <c r="J21" s="431"/>
      <c r="K21" s="431"/>
      <c r="L21" s="128"/>
      <c r="M21" s="132"/>
      <c r="N21" s="132"/>
      <c r="O21" s="132"/>
      <c r="P21" s="132"/>
      <c r="Q21" s="132"/>
      <c r="R21" s="132"/>
      <c r="S21" s="132"/>
      <c r="T21" s="132"/>
      <c r="U21" s="132"/>
      <c r="V21" s="132"/>
      <c r="W21" s="132"/>
    </row>
    <row r="22" spans="1:23" s="133" customFormat="1" ht="43.5" customHeight="1" x14ac:dyDescent="0.35">
      <c r="A22" s="128"/>
      <c r="B22" s="428">
        <v>5</v>
      </c>
      <c r="C22" s="429" t="str">
        <f>INTRAKURIKULER!D13</f>
        <v>Sejarah</v>
      </c>
      <c r="D22" s="430" t="str">
        <f>IFERROR(VLOOKUP($L$2,NA!$C$8:$S$47,7,FALSE),"-")</f>
        <v>-</v>
      </c>
      <c r="E22" s="431" t="str">
        <f>VLOOKUP($L$2,'F5'!$C$17:$BD$56,53,FALSE)</f>
        <v xml:space="preserve">Afgan Satria Pratama menunjukkan pemahaman dalam </v>
      </c>
      <c r="F22" s="431"/>
      <c r="G22" s="431"/>
      <c r="H22" s="431"/>
      <c r="I22" s="431"/>
      <c r="J22" s="431"/>
      <c r="K22" s="431"/>
      <c r="L22" s="128"/>
      <c r="M22" s="132"/>
      <c r="N22" s="132"/>
      <c r="O22" s="132"/>
      <c r="P22" s="132"/>
      <c r="Q22" s="132"/>
      <c r="R22" s="132"/>
      <c r="S22" s="132"/>
      <c r="T22" s="132"/>
      <c r="U22" s="132"/>
      <c r="V22" s="132"/>
      <c r="W22" s="132"/>
    </row>
    <row r="23" spans="1:23" s="133" customFormat="1" ht="43.5" customHeight="1" x14ac:dyDescent="0.35">
      <c r="A23" s="128"/>
      <c r="B23" s="428"/>
      <c r="C23" s="429"/>
      <c r="D23" s="430"/>
      <c r="E23" s="431" t="str">
        <f>VLOOKUP($L$2,'F5'!$C$17:$BD$56,54,FALSE)</f>
        <v xml:space="preserve">Afgan Satria Pratama membutuhkan bimbingan dalam </v>
      </c>
      <c r="F23" s="431"/>
      <c r="G23" s="431"/>
      <c r="H23" s="431"/>
      <c r="I23" s="431"/>
      <c r="J23" s="431"/>
      <c r="K23" s="431"/>
      <c r="L23" s="128"/>
      <c r="M23" s="132"/>
      <c r="N23" s="132"/>
      <c r="O23" s="132"/>
      <c r="P23" s="132"/>
      <c r="Q23" s="132"/>
      <c r="R23" s="132"/>
      <c r="S23" s="132"/>
      <c r="T23" s="132"/>
      <c r="U23" s="132"/>
      <c r="V23" s="132"/>
      <c r="W23" s="132"/>
    </row>
    <row r="24" spans="1:23" s="133" customFormat="1" ht="43.5" customHeight="1" x14ac:dyDescent="0.35">
      <c r="A24" s="128"/>
      <c r="B24" s="428">
        <v>6</v>
      </c>
      <c r="C24" s="429" t="str">
        <f>INTRAKURIKULER!D14</f>
        <v>Seni Budaya</v>
      </c>
      <c r="D24" s="430" t="str">
        <f>IFERROR(VLOOKUP($L$2,NA!$C$8:$S$47,8,FALSE),"-")</f>
        <v>-</v>
      </c>
      <c r="E24" s="431" t="str">
        <f>VLOOKUP($L$2,'F6'!$C$17:$BD$56,53,FALSE)</f>
        <v xml:space="preserve">Afgan Satria Pratama menunjukkan pemahaman dalam </v>
      </c>
      <c r="F24" s="431"/>
      <c r="G24" s="431"/>
      <c r="H24" s="431"/>
      <c r="I24" s="431"/>
      <c r="J24" s="431"/>
      <c r="K24" s="431"/>
      <c r="L24" s="128"/>
      <c r="M24" s="132"/>
      <c r="N24" s="132"/>
      <c r="O24" s="132"/>
      <c r="P24" s="132"/>
      <c r="Q24" s="132"/>
      <c r="R24" s="132"/>
      <c r="S24" s="132"/>
      <c r="T24" s="132"/>
      <c r="U24" s="132"/>
      <c r="V24" s="132"/>
      <c r="W24" s="132"/>
    </row>
    <row r="25" spans="1:23" s="133" customFormat="1" ht="43.5" customHeight="1" x14ac:dyDescent="0.35">
      <c r="A25" s="128"/>
      <c r="B25" s="428"/>
      <c r="C25" s="429"/>
      <c r="D25" s="430"/>
      <c r="E25" s="431" t="str">
        <f>VLOOKUP($L$2,'F6'!$C$17:$BD$56,54,FALSE)</f>
        <v xml:space="preserve">Afgan Satria Pratama membutuhkan bimbingan dalam </v>
      </c>
      <c r="F25" s="431"/>
      <c r="G25" s="431"/>
      <c r="H25" s="431"/>
      <c r="I25" s="431"/>
      <c r="J25" s="431"/>
      <c r="K25" s="431"/>
      <c r="L25" s="128"/>
      <c r="M25" s="132"/>
      <c r="N25" s="132"/>
      <c r="O25" s="132"/>
      <c r="P25" s="132"/>
      <c r="Q25" s="132"/>
      <c r="R25" s="132"/>
      <c r="S25" s="132"/>
      <c r="T25" s="132"/>
      <c r="U25" s="132"/>
      <c r="V25" s="132"/>
      <c r="W25" s="132"/>
    </row>
    <row r="26" spans="1:23" s="133" customFormat="1" ht="43.5" customHeight="1" x14ac:dyDescent="0.35">
      <c r="A26" s="128"/>
      <c r="B26" s="428">
        <v>7</v>
      </c>
      <c r="C26" s="429" t="str">
        <f>INTRAKURIKULER!D15</f>
        <v>Muatan Lokal</v>
      </c>
      <c r="D26" s="430" t="str">
        <f>IFERROR(VLOOKUP($L$2,NA!$C$8:$S$47,9,FALSE),"-")</f>
        <v>-</v>
      </c>
      <c r="E26" s="431" t="str">
        <f>VLOOKUP($L$2,'F7'!$C$17:$BD$56,53,FALSE)</f>
        <v xml:space="preserve">Afgan Satria Pratama menunjukkan pemahaman dalam </v>
      </c>
      <c r="F26" s="431"/>
      <c r="G26" s="431"/>
      <c r="H26" s="431"/>
      <c r="I26" s="431"/>
      <c r="J26" s="431"/>
      <c r="K26" s="431"/>
      <c r="L26" s="128"/>
      <c r="M26" s="132"/>
      <c r="N26" s="132"/>
      <c r="O26" s="132"/>
      <c r="P26" s="132"/>
      <c r="Q26" s="132"/>
      <c r="R26" s="132"/>
      <c r="S26" s="132"/>
      <c r="T26" s="132"/>
      <c r="U26" s="132"/>
      <c r="V26" s="132"/>
      <c r="W26" s="132"/>
    </row>
    <row r="27" spans="1:23" s="133" customFormat="1" ht="43.5" customHeight="1" x14ac:dyDescent="0.35">
      <c r="A27" s="128"/>
      <c r="B27" s="428"/>
      <c r="C27" s="429"/>
      <c r="D27" s="430"/>
      <c r="E27" s="431" t="str">
        <f>VLOOKUP($L$2,'F7'!$C$17:$BD$56,54,FALSE)</f>
        <v xml:space="preserve">Afgan Satria Pratama membutuhkan bimbingan dalam </v>
      </c>
      <c r="F27" s="431"/>
      <c r="G27" s="431"/>
      <c r="H27" s="431"/>
      <c r="I27" s="431"/>
      <c r="J27" s="431"/>
      <c r="K27" s="431"/>
      <c r="L27" s="128"/>
      <c r="M27" s="132"/>
      <c r="N27" s="132"/>
      <c r="O27" s="132"/>
      <c r="P27" s="132"/>
      <c r="Q27" s="132"/>
      <c r="R27" s="132"/>
      <c r="S27" s="132"/>
      <c r="T27" s="132"/>
      <c r="U27" s="132"/>
      <c r="V27" s="132"/>
      <c r="W27" s="132"/>
    </row>
    <row r="28" spans="1:23" s="133" customFormat="1" ht="60.75" customHeight="1" x14ac:dyDescent="0.35">
      <c r="A28" s="128"/>
      <c r="B28" s="129" t="s">
        <v>4</v>
      </c>
      <c r="C28" s="129" t="s">
        <v>227</v>
      </c>
      <c r="D28" s="130" t="s">
        <v>228</v>
      </c>
      <c r="E28" s="416" t="s">
        <v>229</v>
      </c>
      <c r="F28" s="416"/>
      <c r="G28" s="416"/>
      <c r="H28" s="416"/>
      <c r="I28" s="416"/>
      <c r="J28" s="416"/>
      <c r="K28" s="416"/>
      <c r="L28" s="131"/>
      <c r="M28" s="132"/>
      <c r="N28" s="132"/>
      <c r="O28" s="132"/>
      <c r="P28" s="132"/>
      <c r="Q28" s="132"/>
      <c r="R28" s="132"/>
      <c r="S28" s="132"/>
      <c r="T28" s="132"/>
      <c r="U28" s="132"/>
      <c r="V28" s="132"/>
      <c r="W28" s="132"/>
    </row>
    <row r="29" spans="1:23" s="133" customFormat="1" ht="45.75" customHeight="1" x14ac:dyDescent="0.35">
      <c r="A29" s="128"/>
      <c r="B29" s="428">
        <v>8</v>
      </c>
      <c r="C29" s="429" t="str">
        <f>INTRAKURIKULER!D16</f>
        <v>Matematika</v>
      </c>
      <c r="D29" s="430" t="str">
        <f>IFERROR(VLOOKUP($L$2,NA!$C$8:$S$47,10,FALSE),"-")</f>
        <v>-</v>
      </c>
      <c r="E29" s="431" t="str">
        <f>VLOOKUP($L$2,'F8'!$C$17:$BD$56,53,FALSE)</f>
        <v xml:space="preserve">Afgan Satria Pratama menunjukkan pemahaman dalam </v>
      </c>
      <c r="F29" s="431"/>
      <c r="G29" s="431"/>
      <c r="H29" s="431"/>
      <c r="I29" s="431"/>
      <c r="J29" s="431"/>
      <c r="K29" s="431"/>
      <c r="L29" s="128"/>
      <c r="M29" s="132"/>
      <c r="N29" s="132"/>
      <c r="O29" s="132"/>
      <c r="P29" s="132"/>
      <c r="Q29" s="132"/>
      <c r="R29" s="132"/>
      <c r="S29" s="132"/>
      <c r="T29" s="132"/>
      <c r="U29" s="132"/>
      <c r="V29" s="132"/>
      <c r="W29" s="132"/>
    </row>
    <row r="30" spans="1:23" s="133" customFormat="1" ht="45.75" customHeight="1" x14ac:dyDescent="0.35">
      <c r="A30" s="128"/>
      <c r="B30" s="428"/>
      <c r="C30" s="429"/>
      <c r="D30" s="430"/>
      <c r="E30" s="431" t="str">
        <f>VLOOKUP($L$2,'F8'!$C$17:$BD$56,54,FALSE)</f>
        <v xml:space="preserve">Afgan Satria Pratama membutuhkan bimbingan dalam </v>
      </c>
      <c r="F30" s="431"/>
      <c r="G30" s="431"/>
      <c r="H30" s="431"/>
      <c r="I30" s="431"/>
      <c r="J30" s="431"/>
      <c r="K30" s="431"/>
      <c r="L30" s="128"/>
      <c r="M30" s="132"/>
      <c r="N30" s="132"/>
      <c r="O30" s="132"/>
      <c r="P30" s="132"/>
      <c r="Q30" s="132"/>
      <c r="R30" s="132"/>
      <c r="S30" s="132"/>
      <c r="T30" s="132"/>
      <c r="U30" s="132"/>
      <c r="V30" s="132"/>
      <c r="W30" s="132"/>
    </row>
    <row r="31" spans="1:23" s="133" customFormat="1" ht="45.75" customHeight="1" x14ac:dyDescent="0.35">
      <c r="A31" s="128"/>
      <c r="B31" s="428">
        <v>9</v>
      </c>
      <c r="C31" s="429" t="str">
        <f>INTRAKURIKULER!D17</f>
        <v>Bahasa Inggris</v>
      </c>
      <c r="D31" s="430" t="str">
        <f>IFERROR(VLOOKUP($L$2,NA!$C$8:$S$47,11,FALSE),"-")</f>
        <v>-</v>
      </c>
      <c r="E31" s="431" t="str">
        <f>VLOOKUP($L$2,'F9'!$C$17:$BD$56,53,FALSE)</f>
        <v xml:space="preserve">Afgan Satria Pratama menunjukkan pemahaman dalam </v>
      </c>
      <c r="F31" s="431"/>
      <c r="G31" s="431"/>
      <c r="H31" s="431"/>
      <c r="I31" s="431"/>
      <c r="J31" s="431"/>
      <c r="K31" s="431"/>
      <c r="L31" s="128"/>
      <c r="M31" s="132"/>
      <c r="N31" s="132"/>
      <c r="O31" s="132"/>
      <c r="P31" s="132"/>
      <c r="Q31" s="132"/>
      <c r="R31" s="132"/>
      <c r="S31" s="132"/>
      <c r="T31" s="132"/>
      <c r="U31" s="132"/>
      <c r="V31" s="132"/>
      <c r="W31" s="132"/>
    </row>
    <row r="32" spans="1:23" s="133" customFormat="1" ht="45.75" customHeight="1" x14ac:dyDescent="0.35">
      <c r="A32" s="128"/>
      <c r="B32" s="428"/>
      <c r="C32" s="429"/>
      <c r="D32" s="430"/>
      <c r="E32" s="431" t="str">
        <f>VLOOKUP($L$2,'F9'!$C$17:$BD$56,54,FALSE)</f>
        <v xml:space="preserve">Afgan Satria Pratama membutuhkan bimbingan dalam </v>
      </c>
      <c r="F32" s="431"/>
      <c r="G32" s="431"/>
      <c r="H32" s="431"/>
      <c r="I32" s="431"/>
      <c r="J32" s="431"/>
      <c r="K32" s="431"/>
      <c r="L32" s="128"/>
      <c r="M32" s="132"/>
      <c r="N32" s="132"/>
      <c r="O32" s="132"/>
      <c r="P32" s="132"/>
      <c r="Q32" s="132"/>
      <c r="R32" s="132"/>
      <c r="S32" s="132"/>
      <c r="T32" s="132"/>
      <c r="U32" s="132"/>
      <c r="V32" s="132"/>
      <c r="W32" s="132"/>
    </row>
    <row r="33" spans="1:23" s="133" customFormat="1" ht="45.75" customHeight="1" x14ac:dyDescent="0.35">
      <c r="A33" s="128"/>
      <c r="B33" s="428">
        <v>10</v>
      </c>
      <c r="C33" s="429" t="str">
        <f>INTRAKURIKULER!D18</f>
        <v>Informatika</v>
      </c>
      <c r="D33" s="430" t="str">
        <f>IFERROR(VLOOKUP($L$2,NA!$C$8:$S$47,12,FALSE),"-")</f>
        <v>-</v>
      </c>
      <c r="E33" s="431" t="str">
        <f>VLOOKUP($L$2,'F10'!$C$17:$BD$56,53,FALSE)</f>
        <v xml:space="preserve">Afgan Satria Pratama menunjukkan pemahaman dalam </v>
      </c>
      <c r="F33" s="431"/>
      <c r="G33" s="431"/>
      <c r="H33" s="431"/>
      <c r="I33" s="431"/>
      <c r="J33" s="431"/>
      <c r="K33" s="431"/>
      <c r="L33" s="128"/>
      <c r="M33" s="132"/>
      <c r="N33" s="132"/>
      <c r="O33" s="132"/>
      <c r="P33" s="132"/>
      <c r="Q33" s="132"/>
      <c r="R33" s="132"/>
      <c r="S33" s="132"/>
      <c r="T33" s="132"/>
      <c r="U33" s="132"/>
      <c r="V33" s="132"/>
      <c r="W33" s="132"/>
    </row>
    <row r="34" spans="1:23" s="133" customFormat="1" ht="45.75" customHeight="1" x14ac:dyDescent="0.35">
      <c r="A34" s="128"/>
      <c r="B34" s="428"/>
      <c r="C34" s="429"/>
      <c r="D34" s="430"/>
      <c r="E34" s="431" t="str">
        <f>VLOOKUP($L$2,'F10'!$C$17:$BD$56,54,FALSE)</f>
        <v xml:space="preserve">Afgan Satria Pratama membutuhkan bimbingan dalam </v>
      </c>
      <c r="F34" s="431"/>
      <c r="G34" s="431"/>
      <c r="H34" s="431"/>
      <c r="I34" s="431"/>
      <c r="J34" s="431"/>
      <c r="K34" s="431"/>
      <c r="L34" s="128"/>
      <c r="M34" s="132"/>
      <c r="N34" s="132"/>
      <c r="O34" s="132"/>
      <c r="P34" s="132"/>
      <c r="Q34" s="132"/>
      <c r="R34" s="132"/>
      <c r="S34" s="132"/>
      <c r="T34" s="132"/>
      <c r="U34" s="132"/>
      <c r="V34" s="132"/>
      <c r="W34" s="132"/>
    </row>
    <row r="35" spans="1:23" s="133" customFormat="1" ht="45.75" customHeight="1" x14ac:dyDescent="0.35">
      <c r="A35" s="128"/>
      <c r="B35" s="428">
        <v>11</v>
      </c>
      <c r="C35" s="429" t="str">
        <f>INTRAKURIKULER!D19</f>
        <v>Projek Ilmu Pengetahuan Alam dan Sosial</v>
      </c>
      <c r="D35" s="430" t="str">
        <f>IFERROR(VLOOKUP($L$2,NA!$C$8:$S$47,13,FALSE),"-")</f>
        <v>-</v>
      </c>
      <c r="E35" s="431" t="str">
        <f>VLOOKUP($L$2,'F11'!$C$17:$BD$56,53,FALSE)</f>
        <v xml:space="preserve">Afgan Satria Pratama menunjukkan pemahaman dalam </v>
      </c>
      <c r="F35" s="431"/>
      <c r="G35" s="431"/>
      <c r="H35" s="431"/>
      <c r="I35" s="431"/>
      <c r="J35" s="431"/>
      <c r="K35" s="431"/>
      <c r="L35" s="128"/>
      <c r="M35" s="132"/>
      <c r="N35" s="132"/>
      <c r="O35" s="132"/>
      <c r="P35" s="132"/>
      <c r="Q35" s="132"/>
      <c r="R35" s="132"/>
      <c r="S35" s="132"/>
      <c r="T35" s="132"/>
      <c r="U35" s="132"/>
      <c r="V35" s="132"/>
      <c r="W35" s="132"/>
    </row>
    <row r="36" spans="1:23" s="133" customFormat="1" ht="45.75" customHeight="1" x14ac:dyDescent="0.35">
      <c r="A36" s="128"/>
      <c r="B36" s="428"/>
      <c r="C36" s="429"/>
      <c r="D36" s="430"/>
      <c r="E36" s="431" t="str">
        <f>VLOOKUP($L$2,'F11'!$C$17:$BD$56,54,FALSE)</f>
        <v xml:space="preserve">Afgan Satria Pratama membutuhkan bimbingan dalam </v>
      </c>
      <c r="F36" s="431"/>
      <c r="G36" s="431"/>
      <c r="H36" s="431"/>
      <c r="I36" s="431"/>
      <c r="J36" s="431"/>
      <c r="K36" s="431"/>
      <c r="L36" s="128"/>
      <c r="M36" s="132"/>
      <c r="N36" s="132"/>
      <c r="O36" s="132"/>
      <c r="P36" s="132"/>
      <c r="Q36" s="132"/>
      <c r="R36" s="132"/>
      <c r="S36" s="132"/>
      <c r="T36" s="132"/>
      <c r="U36" s="132"/>
      <c r="V36" s="132"/>
      <c r="W36" s="132"/>
    </row>
    <row r="37" spans="1:23" ht="45.75" customHeight="1" x14ac:dyDescent="0.35">
      <c r="A37" s="9"/>
      <c r="B37" s="428">
        <v>12</v>
      </c>
      <c r="C37" s="429" t="str">
        <f>INTRAKURIKULER!D20</f>
        <v>Dasar-dasar Program Keahlian</v>
      </c>
      <c r="D37" s="430" t="str">
        <f>IFERROR(VLOOKUP($L$2,NA!$C$8:$S$47,14,FALSE),"-")</f>
        <v>-</v>
      </c>
      <c r="E37" s="431" t="str">
        <f>VLOOKUP($L$2,'F12'!$C$17:$BD$56,53,FALSE)</f>
        <v xml:space="preserve">Afgan Satria Pratama menunjukkan pemahaman dalam </v>
      </c>
      <c r="F37" s="431"/>
      <c r="G37" s="431"/>
      <c r="H37" s="431"/>
      <c r="I37" s="431"/>
      <c r="J37" s="431"/>
      <c r="K37" s="431"/>
      <c r="L37" s="9"/>
      <c r="M37" s="103"/>
      <c r="N37" s="103"/>
      <c r="O37" s="103"/>
      <c r="P37" s="103"/>
      <c r="Q37" s="103"/>
      <c r="R37" s="103"/>
      <c r="S37" s="103"/>
      <c r="T37" s="103"/>
      <c r="U37" s="103"/>
      <c r="V37" s="103"/>
      <c r="W37" s="103"/>
    </row>
    <row r="38" spans="1:23" ht="45.75" customHeight="1" x14ac:dyDescent="0.35">
      <c r="A38" s="9"/>
      <c r="B38" s="428"/>
      <c r="C38" s="429"/>
      <c r="D38" s="430"/>
      <c r="E38" s="431" t="str">
        <f>VLOOKUP($L$2,'F12'!$C$17:$BD$56,54,FALSE)</f>
        <v xml:space="preserve">Afgan Satria Pratama membutuhkan bimbingan dalam </v>
      </c>
      <c r="F38" s="431"/>
      <c r="G38" s="431"/>
      <c r="H38" s="431"/>
      <c r="I38" s="431"/>
      <c r="J38" s="431"/>
      <c r="K38" s="431"/>
      <c r="L38" s="9"/>
      <c r="M38" s="103"/>
      <c r="N38" s="103"/>
      <c r="O38" s="103"/>
      <c r="P38" s="103"/>
      <c r="Q38" s="103"/>
      <c r="R38" s="103"/>
      <c r="S38" s="103"/>
      <c r="T38" s="103"/>
      <c r="U38" s="103"/>
      <c r="V38" s="103"/>
      <c r="W38" s="103"/>
    </row>
    <row r="39" spans="1:23" ht="225.75" customHeight="1" x14ac:dyDescent="0.35">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x14ac:dyDescent="0.35">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x14ac:dyDescent="0.35">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x14ac:dyDescent="0.35">
      <c r="A42" s="134"/>
      <c r="B42" s="129" t="s">
        <v>4</v>
      </c>
      <c r="C42" s="129" t="s">
        <v>230</v>
      </c>
      <c r="D42" s="417" t="s">
        <v>231</v>
      </c>
      <c r="E42" s="418"/>
      <c r="F42" s="418"/>
      <c r="G42" s="418"/>
      <c r="H42" s="418"/>
      <c r="I42" s="418"/>
      <c r="J42" s="418"/>
      <c r="K42" s="419"/>
      <c r="L42" s="134"/>
      <c r="M42" s="135"/>
      <c r="N42" s="135"/>
      <c r="O42" s="135"/>
      <c r="P42" s="135"/>
      <c r="Q42" s="135"/>
      <c r="R42" s="135"/>
      <c r="S42" s="135"/>
      <c r="T42" s="135"/>
      <c r="U42" s="135"/>
      <c r="V42" s="135"/>
      <c r="W42" s="135"/>
    </row>
    <row r="43" spans="1:23" s="140" customFormat="1" ht="32.25" customHeight="1" x14ac:dyDescent="0.35">
      <c r="A43" s="137"/>
      <c r="B43" s="305">
        <v>1</v>
      </c>
      <c r="C43" s="138">
        <f>IFERROR(VLOOKUP($L$2,NEKS!$C$11:$N$50,3,FALSE),"-")</f>
        <v>0</v>
      </c>
      <c r="D43" s="420">
        <f>VLOOKUP($L$2,NEKS!$C$11:$N$50,4,FALSE)</f>
        <v>0</v>
      </c>
      <c r="E43" s="421"/>
      <c r="F43" s="421"/>
      <c r="G43" s="421"/>
      <c r="H43" s="421"/>
      <c r="I43" s="421"/>
      <c r="J43" s="421"/>
      <c r="K43" s="422"/>
      <c r="L43" s="137"/>
      <c r="M43" s="139"/>
      <c r="N43" s="139"/>
      <c r="O43" s="139"/>
      <c r="P43" s="139"/>
      <c r="Q43" s="139"/>
      <c r="R43" s="139"/>
      <c r="S43" s="139"/>
      <c r="T43" s="139"/>
      <c r="U43" s="139"/>
      <c r="V43" s="139"/>
      <c r="W43" s="139"/>
    </row>
    <row r="44" spans="1:23" s="140" customFormat="1" ht="32.25" customHeight="1" x14ac:dyDescent="0.35">
      <c r="A44" s="137"/>
      <c r="B44" s="305">
        <v>2</v>
      </c>
      <c r="C44" s="138">
        <f>IFERROR(VLOOKUP($L$2,NEKS!$C$11:$N$50,5,FALSE),"-")</f>
        <v>0</v>
      </c>
      <c r="D44" s="420">
        <f>VLOOKUP($L$2,NEKS!$C$11:$N$50,6,FALSE)</f>
        <v>0</v>
      </c>
      <c r="E44" s="421"/>
      <c r="F44" s="421"/>
      <c r="G44" s="421"/>
      <c r="H44" s="421"/>
      <c r="I44" s="421"/>
      <c r="J44" s="421"/>
      <c r="K44" s="422"/>
      <c r="L44" s="137"/>
      <c r="M44" s="139"/>
      <c r="N44" s="139"/>
      <c r="O44" s="139"/>
      <c r="P44" s="139"/>
      <c r="Q44" s="139"/>
      <c r="R44" s="139"/>
      <c r="S44" s="139"/>
      <c r="T44" s="139"/>
      <c r="U44" s="139"/>
      <c r="V44" s="139"/>
      <c r="W44" s="139"/>
    </row>
    <row r="45" spans="1:23" s="140" customFormat="1" ht="32.25" customHeight="1" x14ac:dyDescent="0.35">
      <c r="A45" s="137"/>
      <c r="B45" s="305">
        <v>3</v>
      </c>
      <c r="C45" s="138">
        <f>IFERROR(VLOOKUP($L$2,NEKS!$C$11:$N$50,7,FALSE),"-")</f>
        <v>0</v>
      </c>
      <c r="D45" s="420">
        <f>VLOOKUP($L$2,NEKS!$C$11:$N$50,8,FALSE)</f>
        <v>0</v>
      </c>
      <c r="E45" s="421"/>
      <c r="F45" s="421"/>
      <c r="G45" s="421"/>
      <c r="H45" s="421"/>
      <c r="I45" s="421"/>
      <c r="J45" s="421"/>
      <c r="K45" s="422"/>
      <c r="L45" s="137"/>
      <c r="M45" s="139"/>
      <c r="N45" s="139"/>
      <c r="O45" s="139"/>
      <c r="P45" s="139"/>
      <c r="Q45" s="139"/>
      <c r="R45" s="139"/>
      <c r="S45" s="139"/>
      <c r="T45" s="139"/>
      <c r="U45" s="139"/>
      <c r="V45" s="139"/>
      <c r="W45" s="139"/>
    </row>
    <row r="46" spans="1:23" s="140" customFormat="1" ht="32.25" customHeight="1" x14ac:dyDescent="0.35">
      <c r="A46" s="137"/>
      <c r="B46" s="305">
        <v>4</v>
      </c>
      <c r="C46" s="138">
        <f>IFERROR(VLOOKUP($L$2,NEKS!$C$11:$N$50,9,FALSE),"-")</f>
        <v>0</v>
      </c>
      <c r="D46" s="420">
        <f>VLOOKUP($L$2,NEKS!$C$11:$N$50,10,FALSE)</f>
        <v>0</v>
      </c>
      <c r="E46" s="421"/>
      <c r="F46" s="421"/>
      <c r="G46" s="421"/>
      <c r="H46" s="421"/>
      <c r="I46" s="421"/>
      <c r="J46" s="421"/>
      <c r="K46" s="422"/>
      <c r="L46" s="137"/>
      <c r="M46" s="139"/>
      <c r="N46" s="139"/>
      <c r="O46" s="139"/>
      <c r="P46" s="139"/>
      <c r="Q46" s="139"/>
      <c r="R46" s="139"/>
      <c r="S46" s="139"/>
      <c r="T46" s="139"/>
      <c r="U46" s="139"/>
      <c r="V46" s="139"/>
      <c r="W46" s="139"/>
    </row>
    <row r="47" spans="1:23" s="140" customFormat="1" ht="32.25" customHeight="1" x14ac:dyDescent="0.35">
      <c r="A47" s="137"/>
      <c r="B47" s="305">
        <v>5</v>
      </c>
      <c r="C47" s="138">
        <f>IFERROR(VLOOKUP($L$2,NEKS!$C$11:$N$50,11,FALSE),"-")</f>
        <v>0</v>
      </c>
      <c r="D47" s="420">
        <f>VLOOKUP($L$2,NEKS!$C$11:$N$50,12,FALSE)</f>
        <v>0</v>
      </c>
      <c r="E47" s="421"/>
      <c r="F47" s="421"/>
      <c r="G47" s="421"/>
      <c r="H47" s="421"/>
      <c r="I47" s="421"/>
      <c r="J47" s="421"/>
      <c r="K47" s="422"/>
      <c r="L47" s="137"/>
      <c r="M47" s="139"/>
      <c r="N47" s="139"/>
      <c r="O47" s="139"/>
      <c r="P47" s="139"/>
      <c r="Q47" s="139"/>
      <c r="R47" s="139"/>
      <c r="S47" s="139"/>
      <c r="T47" s="139"/>
      <c r="U47" s="139"/>
      <c r="V47" s="139"/>
      <c r="W47" s="139"/>
    </row>
    <row r="48" spans="1:23" ht="29.25" customHeight="1" x14ac:dyDescent="0.35">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x14ac:dyDescent="0.35">
      <c r="A49" s="128"/>
      <c r="B49" s="128"/>
      <c r="C49" s="424" t="s">
        <v>232</v>
      </c>
      <c r="D49" s="425"/>
      <c r="E49" s="426"/>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35">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x14ac:dyDescent="0.35">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x14ac:dyDescent="0.35">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x14ac:dyDescent="0.35">
      <c r="A53" s="9"/>
      <c r="B53" s="9"/>
      <c r="C53" s="142"/>
      <c r="D53" s="142"/>
      <c r="E53" s="142"/>
      <c r="F53" s="142"/>
      <c r="G53" s="142"/>
      <c r="H53" s="423" t="str">
        <f>'DATA SEKOLAH'!D23</f>
        <v>Gadingrejo, 13 Juni 2025</v>
      </c>
      <c r="I53" s="423"/>
      <c r="J53" s="423"/>
      <c r="K53" s="423"/>
      <c r="L53" s="9"/>
      <c r="M53" s="103"/>
      <c r="N53" s="103"/>
      <c r="O53" s="103"/>
      <c r="P53" s="103"/>
      <c r="Q53" s="103"/>
      <c r="R53" s="103"/>
      <c r="S53" s="103"/>
      <c r="T53" s="103"/>
      <c r="U53" s="103"/>
      <c r="V53" s="103"/>
      <c r="W53" s="103"/>
    </row>
    <row r="54" spans="1:23" x14ac:dyDescent="0.35">
      <c r="A54" s="9"/>
      <c r="B54" s="9"/>
      <c r="C54" s="143" t="s">
        <v>237</v>
      </c>
      <c r="D54" s="142"/>
      <c r="E54" s="142"/>
      <c r="F54" s="142"/>
      <c r="G54" s="142"/>
      <c r="H54" s="423" t="str">
        <f>"Wali Kelas "&amp;[4]IDENTITAS!D19</f>
        <v xml:space="preserve">Wali Kelas </v>
      </c>
      <c r="I54" s="423"/>
      <c r="J54" s="423"/>
      <c r="K54" s="423"/>
      <c r="L54" s="9"/>
      <c r="M54" s="103"/>
      <c r="N54" s="103"/>
      <c r="O54" s="103"/>
      <c r="P54" s="103"/>
      <c r="Q54" s="103"/>
      <c r="R54" s="103"/>
      <c r="S54" s="103"/>
      <c r="T54" s="103"/>
      <c r="U54" s="103"/>
      <c r="V54" s="103"/>
      <c r="W54" s="103"/>
    </row>
    <row r="55" spans="1:23" x14ac:dyDescent="0.3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x14ac:dyDescent="0.3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35">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x14ac:dyDescent="0.35">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x14ac:dyDescent="0.35">
      <c r="A59" s="9"/>
      <c r="B59" s="9"/>
      <c r="C59" s="142" t="s">
        <v>238</v>
      </c>
      <c r="D59" s="142"/>
      <c r="E59" s="142"/>
      <c r="F59" s="142"/>
      <c r="G59" s="142"/>
      <c r="H59" s="423" t="str">
        <f>'DATA SEKOLAH'!D17</f>
        <v>Irawati, S.Kom</v>
      </c>
      <c r="I59" s="423"/>
      <c r="J59" s="423"/>
      <c r="K59" s="423"/>
      <c r="L59" s="9"/>
      <c r="M59" s="103"/>
      <c r="N59" s="103"/>
      <c r="O59" s="103"/>
      <c r="P59" s="103"/>
      <c r="Q59" s="103"/>
      <c r="R59" s="103"/>
      <c r="S59" s="103"/>
      <c r="T59" s="103"/>
      <c r="U59" s="103"/>
      <c r="V59" s="103"/>
      <c r="W59" s="103"/>
    </row>
    <row r="60" spans="1:23" x14ac:dyDescent="0.35">
      <c r="A60" s="9"/>
      <c r="B60" s="9"/>
      <c r="C60" s="142"/>
      <c r="D60" s="142"/>
      <c r="E60" s="142"/>
      <c r="F60" s="142"/>
      <c r="G60" s="142"/>
      <c r="H60" s="423" t="str">
        <f>"NIP. "&amp;'DATA SEKOLAH'!D18</f>
        <v>NIP. -</v>
      </c>
      <c r="I60" s="423"/>
      <c r="J60" s="423"/>
      <c r="K60" s="423"/>
      <c r="L60" s="9"/>
      <c r="M60" s="103"/>
      <c r="N60" s="103"/>
      <c r="O60" s="103"/>
      <c r="P60" s="103"/>
      <c r="Q60" s="103"/>
      <c r="R60" s="103"/>
      <c r="S60" s="103"/>
      <c r="T60" s="103"/>
      <c r="U60" s="103"/>
      <c r="V60" s="103"/>
      <c r="W60" s="103"/>
    </row>
    <row r="61" spans="1:23" x14ac:dyDescent="0.35">
      <c r="A61" s="9"/>
      <c r="B61" s="9"/>
      <c r="C61" s="142"/>
      <c r="D61" s="142"/>
      <c r="E61" s="427" t="s">
        <v>239</v>
      </c>
      <c r="F61" s="427"/>
      <c r="G61" s="427"/>
      <c r="H61" s="142"/>
      <c r="I61" s="142"/>
      <c r="J61" s="142"/>
      <c r="K61" s="142"/>
      <c r="L61" s="9"/>
      <c r="M61" s="103"/>
      <c r="N61" s="103"/>
      <c r="O61" s="103"/>
      <c r="P61" s="103"/>
      <c r="Q61" s="103"/>
      <c r="R61" s="103"/>
      <c r="S61" s="103"/>
      <c r="T61" s="103"/>
      <c r="U61" s="103"/>
      <c r="V61" s="103"/>
      <c r="W61" s="103"/>
    </row>
    <row r="62" spans="1:23" x14ac:dyDescent="0.35">
      <c r="A62" s="9"/>
      <c r="B62" s="9"/>
      <c r="C62" s="142"/>
      <c r="D62" s="142"/>
      <c r="E62" s="423" t="s">
        <v>240</v>
      </c>
      <c r="F62" s="423"/>
      <c r="G62" s="423"/>
      <c r="H62" s="142"/>
      <c r="I62" s="142"/>
      <c r="J62" s="142"/>
      <c r="K62" s="142"/>
      <c r="L62" s="9"/>
      <c r="M62" s="103"/>
      <c r="N62" s="103"/>
      <c r="O62" s="103"/>
      <c r="P62" s="103"/>
      <c r="Q62" s="103"/>
      <c r="R62" s="103"/>
      <c r="S62" s="103"/>
      <c r="T62" s="103"/>
      <c r="U62" s="103"/>
      <c r="V62" s="103"/>
      <c r="W62" s="103"/>
    </row>
    <row r="63" spans="1:23" x14ac:dyDescent="0.3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3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35">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x14ac:dyDescent="0.35">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x14ac:dyDescent="0.35">
      <c r="A67" s="9"/>
      <c r="B67" s="9"/>
      <c r="C67" s="142"/>
      <c r="D67" s="142"/>
      <c r="E67" s="423" t="str">
        <f>'DATA SEKOLAH'!D15</f>
        <v>Imam Syafe'I, M.Pd.</v>
      </c>
      <c r="F67" s="423"/>
      <c r="G67" s="423"/>
      <c r="H67" s="142"/>
      <c r="I67" s="142"/>
      <c r="J67" s="142"/>
      <c r="K67" s="142"/>
      <c r="L67" s="9"/>
      <c r="M67" s="103"/>
      <c r="N67" s="103"/>
      <c r="O67" s="103"/>
      <c r="P67" s="103"/>
      <c r="Q67" s="103"/>
      <c r="R67" s="103"/>
      <c r="S67" s="103"/>
      <c r="T67" s="103"/>
      <c r="U67" s="103"/>
      <c r="V67" s="103"/>
      <c r="W67" s="103"/>
    </row>
    <row r="68" spans="1:23" x14ac:dyDescent="0.35">
      <c r="A68" s="9"/>
      <c r="B68" s="9"/>
      <c r="C68" s="142"/>
      <c r="D68" s="142"/>
      <c r="E68" s="423" t="str">
        <f>"NIP. "&amp;'DATA SEKOLAH'!D16</f>
        <v>NIP. -</v>
      </c>
      <c r="F68" s="423"/>
      <c r="G68" s="423"/>
      <c r="H68" s="142"/>
      <c r="I68" s="142"/>
      <c r="J68" s="142"/>
      <c r="K68" s="142"/>
      <c r="L68" s="9"/>
      <c r="M68" s="103"/>
      <c r="N68" s="103"/>
      <c r="O68" s="103"/>
      <c r="P68" s="103"/>
      <c r="Q68" s="103"/>
      <c r="R68" s="103"/>
      <c r="S68" s="103"/>
      <c r="T68" s="103"/>
      <c r="U68" s="103"/>
      <c r="V68" s="103"/>
      <c r="W68" s="103"/>
    </row>
    <row r="69" spans="1:23" x14ac:dyDescent="0.3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3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35">
      <c r="A71" s="9"/>
      <c r="B71" s="9"/>
      <c r="C71" s="9"/>
      <c r="D71" s="9"/>
      <c r="E71" s="9"/>
      <c r="F71" s="9"/>
      <c r="G71" s="9"/>
      <c r="H71" s="9"/>
      <c r="I71" s="9"/>
      <c r="J71" s="9"/>
      <c r="K71" s="9"/>
      <c r="L71" s="9"/>
      <c r="M71" s="103"/>
      <c r="N71" s="103"/>
      <c r="O71" s="103"/>
      <c r="P71" s="103"/>
      <c r="Q71" s="103"/>
      <c r="R71" s="103"/>
      <c r="S71" s="103"/>
      <c r="T71" s="103"/>
      <c r="U71" s="103"/>
      <c r="V71" s="103"/>
      <c r="W71" s="103"/>
    </row>
    <row r="72" spans="1:23" x14ac:dyDescent="0.35">
      <c r="A72" s="9"/>
      <c r="B72" s="9"/>
      <c r="C72" s="9"/>
      <c r="D72" s="9"/>
      <c r="E72" s="9"/>
      <c r="F72" s="9"/>
      <c r="G72" s="9"/>
      <c r="H72" s="9"/>
      <c r="I72" s="9"/>
      <c r="J72" s="9"/>
      <c r="K72" s="9"/>
      <c r="L72" s="9"/>
      <c r="M72" s="103"/>
      <c r="N72" s="103"/>
      <c r="O72" s="103"/>
      <c r="P72" s="103"/>
      <c r="Q72" s="103"/>
      <c r="R72" s="103"/>
      <c r="S72" s="103"/>
      <c r="T72" s="103"/>
      <c r="U72" s="103"/>
      <c r="V72" s="103"/>
      <c r="W72" s="103"/>
    </row>
    <row r="73" spans="1:23" x14ac:dyDescent="0.3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35">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x14ac:dyDescent="0.35">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x14ac:dyDescent="0.3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3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3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3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3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3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3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35">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x14ac:dyDescent="0.35">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x14ac:dyDescent="0.35">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B37:B38"/>
    <mergeCell ref="C37:C38"/>
    <mergeCell ref="D37:D38"/>
    <mergeCell ref="E37:K37"/>
    <mergeCell ref="E38:K38"/>
    <mergeCell ref="E68:G68"/>
    <mergeCell ref="C49:E49"/>
    <mergeCell ref="H53:K53"/>
    <mergeCell ref="H54:K54"/>
    <mergeCell ref="H59:K59"/>
    <mergeCell ref="H60:K60"/>
    <mergeCell ref="E61:G61"/>
    <mergeCell ref="E28:K28"/>
    <mergeCell ref="D42:K42"/>
    <mergeCell ref="D43:K43"/>
    <mergeCell ref="E62:G62"/>
    <mergeCell ref="E67:G67"/>
    <mergeCell ref="D47:K47"/>
    <mergeCell ref="D44:K44"/>
    <mergeCell ref="D45:K45"/>
    <mergeCell ref="D46:K46"/>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12700</xdr:colOff>
                    <xdr:row>0</xdr:row>
                    <xdr:rowOff>146050</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U57"/>
  <sheetViews>
    <sheetView workbookViewId="0">
      <pane ySplit="8" topLeftCell="A9" activePane="bottomLeft" state="frozen"/>
      <selection pane="bottomLeft"/>
    </sheetView>
  </sheetViews>
  <sheetFormatPr defaultRowHeight="14.5" x14ac:dyDescent="0.35"/>
  <cols>
    <col min="1" max="1" width="5.1796875" customWidth="1"/>
    <col min="2" max="2" width="8.81640625" bestFit="1" customWidth="1"/>
    <col min="3" max="3" width="26.453125" bestFit="1" customWidth="1"/>
    <col min="4" max="15" width="8.1796875" customWidth="1"/>
    <col min="16" max="16" width="9.1796875" customWidth="1"/>
    <col min="17" max="18" width="6.7265625" customWidth="1"/>
    <col min="19" max="21" width="5.1796875" customWidth="1"/>
  </cols>
  <sheetData>
    <row r="1" spans="1:21" ht="45" customHeight="1" x14ac:dyDescent="0.35"/>
    <row r="2" spans="1:21" ht="18.5" x14ac:dyDescent="0.45">
      <c r="A2" s="436" t="s">
        <v>350</v>
      </c>
      <c r="B2" s="436"/>
      <c r="C2" s="436"/>
      <c r="D2" s="436"/>
      <c r="E2" s="436"/>
      <c r="F2" s="436"/>
      <c r="G2" s="436"/>
      <c r="H2" s="436"/>
      <c r="I2" s="436"/>
      <c r="J2" s="436"/>
      <c r="K2" s="436"/>
      <c r="L2" s="436"/>
      <c r="M2" s="436"/>
      <c r="N2" s="436"/>
      <c r="O2" s="436"/>
      <c r="P2" s="436"/>
      <c r="Q2" s="436"/>
      <c r="R2" s="436"/>
      <c r="S2" s="436"/>
      <c r="T2" s="436"/>
      <c r="U2" s="436"/>
    </row>
    <row r="3" spans="1:21" ht="18.5" x14ac:dyDescent="0.45">
      <c r="A3" s="436" t="str">
        <f>UPPER("KELAS X TKJ SEMESTER "&amp;'DATA SEKOLAH'!D21&amp;" SMK YAPEMA GADINGREJO")</f>
        <v>KELAS X TKJ SEMESTER II (DUA) SMK YAPEMA GADINGREJO</v>
      </c>
      <c r="B3" s="436"/>
      <c r="C3" s="436"/>
      <c r="D3" s="436"/>
      <c r="E3" s="436"/>
      <c r="F3" s="436"/>
      <c r="G3" s="436"/>
      <c r="H3" s="436"/>
      <c r="I3" s="436"/>
      <c r="J3" s="436"/>
      <c r="K3" s="436"/>
      <c r="L3" s="436"/>
      <c r="M3" s="436"/>
      <c r="N3" s="436"/>
      <c r="O3" s="436"/>
      <c r="P3" s="436"/>
      <c r="Q3" s="436"/>
      <c r="R3" s="436"/>
      <c r="S3" s="436"/>
      <c r="T3" s="436"/>
      <c r="U3" s="436"/>
    </row>
    <row r="4" spans="1:21" ht="18.5" x14ac:dyDescent="0.45">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c r="U4" s="436"/>
    </row>
    <row r="5" spans="1:21" x14ac:dyDescent="0.35">
      <c r="A5" s="315"/>
      <c r="B5" s="315"/>
      <c r="C5" s="315"/>
      <c r="D5" s="315"/>
      <c r="E5" s="315"/>
      <c r="F5" s="315"/>
      <c r="G5" s="315"/>
      <c r="H5" s="315"/>
      <c r="I5" s="315"/>
      <c r="J5" s="315"/>
      <c r="K5" s="315"/>
      <c r="L5" s="315"/>
      <c r="M5" s="315"/>
      <c r="N5" s="315"/>
      <c r="O5" s="315"/>
      <c r="P5" s="315"/>
      <c r="Q5" s="315"/>
      <c r="R5" s="315"/>
      <c r="S5" s="315"/>
      <c r="T5" s="315"/>
      <c r="U5" s="315"/>
    </row>
    <row r="6" spans="1:21" x14ac:dyDescent="0.35">
      <c r="A6" s="324"/>
      <c r="B6" s="324"/>
      <c r="C6" s="324"/>
      <c r="D6" s="437" t="s">
        <v>351</v>
      </c>
      <c r="E6" s="437"/>
      <c r="F6" s="437"/>
      <c r="G6" s="437"/>
      <c r="H6" s="437"/>
      <c r="I6" s="437"/>
      <c r="J6" s="437"/>
      <c r="K6" s="437"/>
      <c r="L6" s="437"/>
      <c r="M6" s="437"/>
      <c r="N6" s="437"/>
      <c r="O6" s="437"/>
      <c r="P6" s="438" t="s">
        <v>352</v>
      </c>
      <c r="Q6" s="438" t="s">
        <v>353</v>
      </c>
      <c r="R6" s="438" t="s">
        <v>354</v>
      </c>
      <c r="S6" s="437" t="s">
        <v>266</v>
      </c>
      <c r="T6" s="437"/>
      <c r="U6" s="437"/>
    </row>
    <row r="7" spans="1:21" x14ac:dyDescent="0.35">
      <c r="A7" s="437" t="s">
        <v>28</v>
      </c>
      <c r="B7" s="437" t="s">
        <v>29</v>
      </c>
      <c r="C7" s="437"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39"/>
      <c r="Q7" s="439"/>
      <c r="R7" s="439"/>
      <c r="S7" s="441" t="s">
        <v>233</v>
      </c>
      <c r="T7" s="441" t="s">
        <v>235</v>
      </c>
      <c r="U7" s="441" t="s">
        <v>355</v>
      </c>
    </row>
    <row r="8" spans="1:21" ht="66" customHeight="1" x14ac:dyDescent="0.35">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39"/>
      <c r="Q8" s="439"/>
      <c r="R8" s="439"/>
      <c r="S8" s="442"/>
      <c r="T8" s="442"/>
      <c r="U8" s="442"/>
    </row>
    <row r="9" spans="1:21" x14ac:dyDescent="0.35">
      <c r="A9" s="444" t="s">
        <v>356</v>
      </c>
      <c r="B9" s="445"/>
      <c r="C9" s="446"/>
      <c r="D9" s="325">
        <v>70</v>
      </c>
      <c r="E9" s="325">
        <v>70</v>
      </c>
      <c r="F9" s="325">
        <v>70</v>
      </c>
      <c r="G9" s="325">
        <v>70</v>
      </c>
      <c r="H9" s="325">
        <v>70</v>
      </c>
      <c r="I9" s="325">
        <v>70</v>
      </c>
      <c r="J9" s="325">
        <v>70</v>
      </c>
      <c r="K9" s="325">
        <v>70</v>
      </c>
      <c r="L9" s="325">
        <v>70</v>
      </c>
      <c r="M9" s="325">
        <v>70</v>
      </c>
      <c r="N9" s="325">
        <v>70</v>
      </c>
      <c r="O9" s="325">
        <v>70</v>
      </c>
      <c r="P9" s="440"/>
      <c r="Q9" s="440"/>
      <c r="R9" s="440"/>
      <c r="S9" s="443"/>
      <c r="T9" s="443"/>
      <c r="U9" s="443"/>
    </row>
    <row r="10" spans="1:21" x14ac:dyDescent="0.35">
      <c r="A10" s="318">
        <v>1</v>
      </c>
      <c r="B10" s="317">
        <f>IF('DATA SISWA'!D10=0,"",'DATA SISWA'!D10)</f>
        <v>24071001</v>
      </c>
      <c r="C10" s="317" t="str">
        <f>IF('DATA SISWA'!F10=0,"",'DATA SISWA'!F10)</f>
        <v>Afgan Satria Pratama</v>
      </c>
      <c r="D10" s="326" t="str">
        <f>'S1'!S16</f>
        <v>-</v>
      </c>
      <c r="E10" s="326" t="str">
        <f>'S2'!S16</f>
        <v>-</v>
      </c>
      <c r="F10" s="326" t="str">
        <f>'S3'!S16</f>
        <v>-</v>
      </c>
      <c r="G10" s="326">
        <f>'S4'!S16</f>
        <v>80</v>
      </c>
      <c r="H10" s="326" t="str">
        <f>'S5'!S16</f>
        <v>-</v>
      </c>
      <c r="I10" s="326" t="str">
        <f>'S6'!S16</f>
        <v>-</v>
      </c>
      <c r="J10" s="326" t="str">
        <f>'S7'!S16</f>
        <v>-</v>
      </c>
      <c r="K10" s="326" t="str">
        <f>'S8'!S16</f>
        <v>-</v>
      </c>
      <c r="L10" s="326" t="str">
        <f>'S9'!S16</f>
        <v>-</v>
      </c>
      <c r="M10" s="326" t="str">
        <f>'S10'!S16</f>
        <v>-</v>
      </c>
      <c r="N10" s="326" t="str">
        <f>'S11'!S16</f>
        <v>-</v>
      </c>
      <c r="O10" s="326" t="str">
        <f>'S12'!S16</f>
        <v>-</v>
      </c>
      <c r="P10" s="327">
        <f>SUM(D10:O10)</f>
        <v>80</v>
      </c>
      <c r="Q10" s="328">
        <f>IFERROR(AVERAGE(D10:O10),"")</f>
        <v>80</v>
      </c>
      <c r="R10" s="329">
        <f t="shared" ref="R10:R49" si="1">IFERROR(RANK(P10,$Q$10:$Q$49,0),"")</f>
        <v>3</v>
      </c>
      <c r="S10" s="329">
        <f>'DATA SISWA'!AO10</f>
        <v>0</v>
      </c>
      <c r="T10" s="329">
        <f>'DATA SISWA'!AP10</f>
        <v>0</v>
      </c>
      <c r="U10" s="329">
        <f>'DATA SISWA'!AQ10</f>
        <v>0</v>
      </c>
    </row>
    <row r="11" spans="1:21" x14ac:dyDescent="0.35">
      <c r="A11" s="318">
        <v>2</v>
      </c>
      <c r="B11" s="317">
        <f>IF('DATA SISWA'!D11=0,"",'DATA SISWA'!D11)</f>
        <v>24071003</v>
      </c>
      <c r="C11" s="317" t="str">
        <f>IF('DATA SISWA'!F11=0,"",'DATA SISWA'!F11)</f>
        <v>ALVIANO IBRAHIM MOVIC. S</v>
      </c>
      <c r="D11" s="326" t="str">
        <f>'S1'!S17</f>
        <v>-</v>
      </c>
      <c r="E11" s="326" t="str">
        <f>'S2'!S17</f>
        <v>-</v>
      </c>
      <c r="F11" s="326" t="str">
        <f>'S3'!S17</f>
        <v>-</v>
      </c>
      <c r="G11" s="326">
        <f>'S4'!S17</f>
        <v>0</v>
      </c>
      <c r="H11" s="326" t="str">
        <f>'S5'!S17</f>
        <v>-</v>
      </c>
      <c r="I11" s="326" t="str">
        <f>'S6'!S17</f>
        <v>-</v>
      </c>
      <c r="J11" s="326" t="str">
        <f>'S7'!S17</f>
        <v>-</v>
      </c>
      <c r="K11" s="326" t="str">
        <f>'S8'!S17</f>
        <v>-</v>
      </c>
      <c r="L11" s="326" t="str">
        <f>'S9'!S17</f>
        <v>-</v>
      </c>
      <c r="M11" s="326" t="str">
        <f>'S10'!S17</f>
        <v>-</v>
      </c>
      <c r="N11" s="326" t="str">
        <f>'S11'!S17</f>
        <v>-</v>
      </c>
      <c r="O11" s="326" t="str">
        <f>'S12'!S17</f>
        <v>-</v>
      </c>
      <c r="P11" s="327">
        <f t="shared" ref="P11:P49" si="2">SUM(D11:O11)</f>
        <v>0</v>
      </c>
      <c r="Q11" s="328">
        <f t="shared" ref="Q11:Q49" si="3">IFERROR(AVERAGE(D11:O11),"")</f>
        <v>0</v>
      </c>
      <c r="R11" s="329">
        <f t="shared" si="1"/>
        <v>9</v>
      </c>
      <c r="S11" s="329">
        <f>'DATA SISWA'!AO11</f>
        <v>0</v>
      </c>
      <c r="T11" s="329">
        <f>'DATA SISWA'!AP11</f>
        <v>0</v>
      </c>
      <c r="U11" s="329">
        <f>'DATA SISWA'!AQ11</f>
        <v>0</v>
      </c>
    </row>
    <row r="12" spans="1:21" x14ac:dyDescent="0.35">
      <c r="A12" s="318">
        <v>3</v>
      </c>
      <c r="B12" s="317">
        <f>IF('DATA SISWA'!D12=0,"",'DATA SISWA'!D12)</f>
        <v>24071002</v>
      </c>
      <c r="C12" s="317" t="str">
        <f>IF('DATA SISWA'!F12=0,"",'DATA SISWA'!F12)</f>
        <v>ARDIAN PRASETYA</v>
      </c>
      <c r="D12" s="326" t="str">
        <f>'S1'!S18</f>
        <v>-</v>
      </c>
      <c r="E12" s="326" t="str">
        <f>'S2'!S18</f>
        <v>-</v>
      </c>
      <c r="F12" s="326" t="str">
        <f>'S3'!S18</f>
        <v>-</v>
      </c>
      <c r="G12" s="326">
        <f>'S4'!S18</f>
        <v>80</v>
      </c>
      <c r="H12" s="326" t="str">
        <f>'S5'!S18</f>
        <v>-</v>
      </c>
      <c r="I12" s="326" t="str">
        <f>'S6'!S18</f>
        <v>-</v>
      </c>
      <c r="J12" s="326" t="str">
        <f>'S7'!S18</f>
        <v>-</v>
      </c>
      <c r="K12" s="326" t="str">
        <f>'S8'!S18</f>
        <v>-</v>
      </c>
      <c r="L12" s="326" t="str">
        <f>'S9'!S18</f>
        <v>-</v>
      </c>
      <c r="M12" s="326" t="str">
        <f>'S10'!S18</f>
        <v>-</v>
      </c>
      <c r="N12" s="326" t="str">
        <f>'S11'!S18</f>
        <v>-</v>
      </c>
      <c r="O12" s="326" t="str">
        <f>'S12'!S18</f>
        <v>-</v>
      </c>
      <c r="P12" s="327">
        <f t="shared" si="2"/>
        <v>80</v>
      </c>
      <c r="Q12" s="328">
        <f t="shared" si="3"/>
        <v>80</v>
      </c>
      <c r="R12" s="329">
        <f t="shared" si="1"/>
        <v>3</v>
      </c>
      <c r="S12" s="329">
        <f>'DATA SISWA'!AO12</f>
        <v>0</v>
      </c>
      <c r="T12" s="329">
        <f>'DATA SISWA'!AP12</f>
        <v>0</v>
      </c>
      <c r="U12" s="329">
        <f>'DATA SISWA'!AQ12</f>
        <v>0</v>
      </c>
    </row>
    <row r="13" spans="1:21" x14ac:dyDescent="0.35">
      <c r="A13" s="318">
        <v>4</v>
      </c>
      <c r="B13" s="317">
        <f>IF('DATA SISWA'!D13=0,"",'DATA SISWA'!D13)</f>
        <v>24071004</v>
      </c>
      <c r="C13" s="317" t="str">
        <f>IF('DATA SISWA'!F13=0,"",'DATA SISWA'!F13)</f>
        <v>ARYA FA'ADIL</v>
      </c>
      <c r="D13" s="326" t="str">
        <f>'S1'!S19</f>
        <v>-</v>
      </c>
      <c r="E13" s="326" t="str">
        <f>'S2'!S19</f>
        <v>-</v>
      </c>
      <c r="F13" s="326" t="str">
        <f>'S3'!S19</f>
        <v>-</v>
      </c>
      <c r="G13" s="326">
        <f>'S4'!S19</f>
        <v>82.5</v>
      </c>
      <c r="H13" s="326" t="str">
        <f>'S5'!S19</f>
        <v>-</v>
      </c>
      <c r="I13" s="326" t="str">
        <f>'S6'!S19</f>
        <v>-</v>
      </c>
      <c r="J13" s="326" t="str">
        <f>'S7'!S19</f>
        <v>-</v>
      </c>
      <c r="K13" s="326" t="str">
        <f>'S8'!S19</f>
        <v>-</v>
      </c>
      <c r="L13" s="326" t="str">
        <f>'S9'!S19</f>
        <v>-</v>
      </c>
      <c r="M13" s="326" t="str">
        <f>'S10'!S19</f>
        <v>-</v>
      </c>
      <c r="N13" s="326" t="str">
        <f>'S11'!S19</f>
        <v>-</v>
      </c>
      <c r="O13" s="326" t="str">
        <f>'S12'!S19</f>
        <v>-</v>
      </c>
      <c r="P13" s="327">
        <f t="shared" si="2"/>
        <v>82.5</v>
      </c>
      <c r="Q13" s="328">
        <f t="shared" si="3"/>
        <v>82.5</v>
      </c>
      <c r="R13" s="329">
        <f t="shared" si="1"/>
        <v>1</v>
      </c>
      <c r="S13" s="329">
        <f>'DATA SISWA'!AO13</f>
        <v>0</v>
      </c>
      <c r="T13" s="329">
        <f>'DATA SISWA'!AP13</f>
        <v>0</v>
      </c>
      <c r="U13" s="329">
        <f>'DATA SISWA'!AQ13</f>
        <v>0</v>
      </c>
    </row>
    <row r="14" spans="1:21" x14ac:dyDescent="0.35">
      <c r="A14" s="318">
        <v>5</v>
      </c>
      <c r="B14" s="317">
        <f>IF('DATA SISWA'!D14=0,"",'DATA SISWA'!D14)</f>
        <v>24071005</v>
      </c>
      <c r="C14" s="317" t="str">
        <f>IF('DATA SISWA'!F14=0,"",'DATA SISWA'!F14)</f>
        <v>DARA CATLIN AURELLIA</v>
      </c>
      <c r="D14" s="326" t="str">
        <f>'S1'!S20</f>
        <v>-</v>
      </c>
      <c r="E14" s="326" t="str">
        <f>'S2'!S20</f>
        <v>-</v>
      </c>
      <c r="F14" s="326" t="str">
        <f>'S3'!S20</f>
        <v>-</v>
      </c>
      <c r="G14" s="326">
        <f>'S4'!S20</f>
        <v>80</v>
      </c>
      <c r="H14" s="326" t="str">
        <f>'S5'!S20</f>
        <v>-</v>
      </c>
      <c r="I14" s="326" t="str">
        <f>'S6'!S20</f>
        <v>-</v>
      </c>
      <c r="J14" s="326" t="str">
        <f>'S7'!S20</f>
        <v>-</v>
      </c>
      <c r="K14" s="326" t="str">
        <f>'S8'!S20</f>
        <v>-</v>
      </c>
      <c r="L14" s="326" t="str">
        <f>'S9'!S20</f>
        <v>-</v>
      </c>
      <c r="M14" s="326" t="str">
        <f>'S10'!S20</f>
        <v>-</v>
      </c>
      <c r="N14" s="326" t="str">
        <f>'S11'!S20</f>
        <v>-</v>
      </c>
      <c r="O14" s="326" t="str">
        <f>'S12'!S20</f>
        <v>-</v>
      </c>
      <c r="P14" s="327">
        <f t="shared" si="2"/>
        <v>80</v>
      </c>
      <c r="Q14" s="328">
        <f t="shared" si="3"/>
        <v>80</v>
      </c>
      <c r="R14" s="329">
        <f t="shared" si="1"/>
        <v>3</v>
      </c>
      <c r="S14" s="329">
        <f>'DATA SISWA'!AO14</f>
        <v>0</v>
      </c>
      <c r="T14" s="329">
        <f>'DATA SISWA'!AP14</f>
        <v>0</v>
      </c>
      <c r="U14" s="329">
        <f>'DATA SISWA'!AQ14</f>
        <v>0</v>
      </c>
    </row>
    <row r="15" spans="1:21" x14ac:dyDescent="0.35">
      <c r="A15" s="318">
        <v>6</v>
      </c>
      <c r="B15" s="317">
        <f>IF('DATA SISWA'!D15=0,"",'DATA SISWA'!D15)</f>
        <v>24071006</v>
      </c>
      <c r="C15" s="317" t="str">
        <f>IF('DATA SISWA'!F15=0,"",'DATA SISWA'!F15)</f>
        <v>Erfiq Rafsanjani</v>
      </c>
      <c r="D15" s="326" t="str">
        <f>'S1'!S21</f>
        <v>-</v>
      </c>
      <c r="E15" s="326" t="str">
        <f>'S2'!S21</f>
        <v>-</v>
      </c>
      <c r="F15" s="326" t="str">
        <f>'S3'!S21</f>
        <v>-</v>
      </c>
      <c r="G15" s="326">
        <f>'S4'!S21</f>
        <v>82.5</v>
      </c>
      <c r="H15" s="326" t="str">
        <f>'S5'!S21</f>
        <v>-</v>
      </c>
      <c r="I15" s="326" t="str">
        <f>'S6'!S21</f>
        <v>-</v>
      </c>
      <c r="J15" s="326" t="str">
        <f>'S7'!S21</f>
        <v>-</v>
      </c>
      <c r="K15" s="326" t="str">
        <f>'S8'!S21</f>
        <v>-</v>
      </c>
      <c r="L15" s="326" t="str">
        <f>'S9'!S21</f>
        <v>-</v>
      </c>
      <c r="M15" s="326" t="str">
        <f>'S10'!S21</f>
        <v>-</v>
      </c>
      <c r="N15" s="326" t="str">
        <f>'S11'!S21</f>
        <v>-</v>
      </c>
      <c r="O15" s="326" t="str">
        <f>'S12'!S21</f>
        <v>-</v>
      </c>
      <c r="P15" s="327">
        <f t="shared" si="2"/>
        <v>82.5</v>
      </c>
      <c r="Q15" s="328">
        <f t="shared" si="3"/>
        <v>82.5</v>
      </c>
      <c r="R15" s="329">
        <f t="shared" si="1"/>
        <v>1</v>
      </c>
      <c r="S15" s="329">
        <f>'DATA SISWA'!AO15</f>
        <v>0</v>
      </c>
      <c r="T15" s="329">
        <f>'DATA SISWA'!AP15</f>
        <v>0</v>
      </c>
      <c r="U15" s="329">
        <f>'DATA SISWA'!AQ15</f>
        <v>0</v>
      </c>
    </row>
    <row r="16" spans="1:21" x14ac:dyDescent="0.35">
      <c r="A16" s="318">
        <v>7</v>
      </c>
      <c r="B16" s="317">
        <f>IF('DATA SISWA'!D16=0,"",'DATA SISWA'!D16)</f>
        <v>24071007</v>
      </c>
      <c r="C16" s="317" t="str">
        <f>IF('DATA SISWA'!F16=0,"",'DATA SISWA'!F16)</f>
        <v>Rizky Alfararizy Pratama</v>
      </c>
      <c r="D16" s="326" t="str">
        <f>'S1'!S22</f>
        <v>-</v>
      </c>
      <c r="E16" s="326" t="str">
        <f>'S2'!S22</f>
        <v>-</v>
      </c>
      <c r="F16" s="326" t="str">
        <f>'S3'!S22</f>
        <v>-</v>
      </c>
      <c r="G16" s="326">
        <f>'S4'!S22</f>
        <v>77.5</v>
      </c>
      <c r="H16" s="326" t="str">
        <f>'S5'!S22</f>
        <v>-</v>
      </c>
      <c r="I16" s="326" t="str">
        <f>'S6'!S22</f>
        <v>-</v>
      </c>
      <c r="J16" s="326" t="str">
        <f>'S7'!S22</f>
        <v>-</v>
      </c>
      <c r="K16" s="326" t="str">
        <f>'S8'!S22</f>
        <v>-</v>
      </c>
      <c r="L16" s="326" t="str">
        <f>'S9'!S22</f>
        <v>-</v>
      </c>
      <c r="M16" s="326" t="str">
        <f>'S10'!S22</f>
        <v>-</v>
      </c>
      <c r="N16" s="326" t="str">
        <f>'S11'!S22</f>
        <v>-</v>
      </c>
      <c r="O16" s="326" t="str">
        <f>'S12'!S22</f>
        <v>-</v>
      </c>
      <c r="P16" s="327">
        <f t="shared" si="2"/>
        <v>77.5</v>
      </c>
      <c r="Q16" s="328">
        <f t="shared" si="3"/>
        <v>77.5</v>
      </c>
      <c r="R16" s="329">
        <f t="shared" si="1"/>
        <v>6</v>
      </c>
      <c r="S16" s="329">
        <f>'DATA SISWA'!AO16</f>
        <v>0</v>
      </c>
      <c r="T16" s="329">
        <f>'DATA SISWA'!AP16</f>
        <v>0</v>
      </c>
      <c r="U16" s="329">
        <f>'DATA SISWA'!AQ16</f>
        <v>0</v>
      </c>
    </row>
    <row r="17" spans="1:21" x14ac:dyDescent="0.35">
      <c r="A17" s="318">
        <v>8</v>
      </c>
      <c r="B17" s="317">
        <f>IF('DATA SISWA'!D17=0,"",'DATA SISWA'!D17)</f>
        <v>24071008</v>
      </c>
      <c r="C17" s="317" t="str">
        <f>IF('DATA SISWA'!F17=0,"",'DATA SISWA'!F17)</f>
        <v>Silvi Putri Aulia</v>
      </c>
      <c r="D17" s="326" t="str">
        <f>'S1'!S23</f>
        <v>-</v>
      </c>
      <c r="E17" s="326" t="str">
        <f>'S2'!S23</f>
        <v>-</v>
      </c>
      <c r="F17" s="326" t="str">
        <f>'S3'!S23</f>
        <v>-</v>
      </c>
      <c r="G17" s="326">
        <f>'S4'!S23</f>
        <v>77.5</v>
      </c>
      <c r="H17" s="326" t="str">
        <f>'S5'!S23</f>
        <v>-</v>
      </c>
      <c r="I17" s="326" t="str">
        <f>'S6'!S23</f>
        <v>-</v>
      </c>
      <c r="J17" s="326" t="str">
        <f>'S7'!S23</f>
        <v>-</v>
      </c>
      <c r="K17" s="326" t="str">
        <f>'S8'!S23</f>
        <v>-</v>
      </c>
      <c r="L17" s="326" t="str">
        <f>'S9'!S23</f>
        <v>-</v>
      </c>
      <c r="M17" s="326" t="str">
        <f>'S10'!S23</f>
        <v>-</v>
      </c>
      <c r="N17" s="326" t="str">
        <f>'S11'!S23</f>
        <v>-</v>
      </c>
      <c r="O17" s="326" t="str">
        <f>'S12'!S23</f>
        <v>-</v>
      </c>
      <c r="P17" s="327">
        <f t="shared" si="2"/>
        <v>77.5</v>
      </c>
      <c r="Q17" s="328">
        <f t="shared" si="3"/>
        <v>77.5</v>
      </c>
      <c r="R17" s="329">
        <f t="shared" si="1"/>
        <v>6</v>
      </c>
      <c r="S17" s="329">
        <f>'DATA SISWA'!AO17</f>
        <v>0</v>
      </c>
      <c r="T17" s="329">
        <f>'DATA SISWA'!AP17</f>
        <v>0</v>
      </c>
      <c r="U17" s="329">
        <f>'DATA SISWA'!AQ17</f>
        <v>0</v>
      </c>
    </row>
    <row r="18" spans="1:21" x14ac:dyDescent="0.35">
      <c r="A18" s="318">
        <v>9</v>
      </c>
      <c r="B18" s="317">
        <f>IF('DATA SISWA'!D18=0,"",'DATA SISWA'!D18)</f>
        <v>24071009</v>
      </c>
      <c r="C18" s="317" t="str">
        <f>IF('DATA SISWA'!F18=0,"",'DATA SISWA'!F18)</f>
        <v>WULAN DIANA RAMADANI</v>
      </c>
      <c r="D18" s="326" t="str">
        <f>'S1'!S24</f>
        <v>-</v>
      </c>
      <c r="E18" s="326" t="str">
        <f>'S2'!S24</f>
        <v>-</v>
      </c>
      <c r="F18" s="326" t="str">
        <f>'S3'!S24</f>
        <v>-</v>
      </c>
      <c r="G18" s="326">
        <f>'S4'!S24</f>
        <v>77.5</v>
      </c>
      <c r="H18" s="326" t="str">
        <f>'S5'!S24</f>
        <v>-</v>
      </c>
      <c r="I18" s="326" t="str">
        <f>'S6'!S24</f>
        <v>-</v>
      </c>
      <c r="J18" s="326" t="str">
        <f>'S7'!S24</f>
        <v>-</v>
      </c>
      <c r="K18" s="326" t="str">
        <f>'S8'!S24</f>
        <v>-</v>
      </c>
      <c r="L18" s="326" t="str">
        <f>'S9'!S24</f>
        <v>-</v>
      </c>
      <c r="M18" s="326" t="str">
        <f>'S10'!S24</f>
        <v>-</v>
      </c>
      <c r="N18" s="326" t="str">
        <f>'S11'!S24</f>
        <v>-</v>
      </c>
      <c r="O18" s="326" t="str">
        <f>'S12'!S24</f>
        <v>-</v>
      </c>
      <c r="P18" s="327">
        <f t="shared" si="2"/>
        <v>77.5</v>
      </c>
      <c r="Q18" s="328">
        <f t="shared" si="3"/>
        <v>77.5</v>
      </c>
      <c r="R18" s="329">
        <f t="shared" si="1"/>
        <v>6</v>
      </c>
      <c r="S18" s="329">
        <f>'DATA SISWA'!AO18</f>
        <v>0</v>
      </c>
      <c r="T18" s="329">
        <f>'DATA SISWA'!AP18</f>
        <v>0</v>
      </c>
      <c r="U18" s="329">
        <f>'DATA SISWA'!AQ18</f>
        <v>0</v>
      </c>
    </row>
    <row r="19" spans="1:21" x14ac:dyDescent="0.35">
      <c r="A19" s="318">
        <v>10</v>
      </c>
      <c r="B19" s="317" t="str">
        <f>IF('DATA SISWA'!D19=0,"",'DATA SISWA'!D19)</f>
        <v/>
      </c>
      <c r="C19" s="317" t="str">
        <f>IF('DATA SISWA'!F19=0,"",'DATA SISWA'!F19)</f>
        <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0</v>
      </c>
      <c r="Q19" s="328" t="str">
        <f t="shared" si="3"/>
        <v/>
      </c>
      <c r="R19" s="329">
        <f t="shared" si="1"/>
        <v>9</v>
      </c>
      <c r="S19" s="329">
        <f>'DATA SISWA'!AO19</f>
        <v>0</v>
      </c>
      <c r="T19" s="329">
        <f>'DATA SISWA'!AP19</f>
        <v>0</v>
      </c>
      <c r="U19" s="329">
        <f>'DATA SISWA'!AQ19</f>
        <v>0</v>
      </c>
    </row>
    <row r="20" spans="1:21" x14ac:dyDescent="0.35">
      <c r="A20" s="318">
        <v>11</v>
      </c>
      <c r="B20" s="317" t="str">
        <f>IF('DATA SISWA'!D20=0,"",'DATA SISWA'!D20)</f>
        <v/>
      </c>
      <c r="C20" s="317" t="str">
        <f>IF('DATA SISWA'!F20=0,"",'DATA SISWA'!F20)</f>
        <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0</v>
      </c>
      <c r="Q20" s="328" t="str">
        <f t="shared" si="3"/>
        <v/>
      </c>
      <c r="R20" s="329">
        <f t="shared" si="1"/>
        <v>9</v>
      </c>
      <c r="S20" s="329">
        <f>'DATA SISWA'!AO20</f>
        <v>0</v>
      </c>
      <c r="T20" s="329">
        <f>'DATA SISWA'!AP20</f>
        <v>0</v>
      </c>
      <c r="U20" s="329">
        <f>'DATA SISWA'!AQ20</f>
        <v>0</v>
      </c>
    </row>
    <row r="21" spans="1:21" x14ac:dyDescent="0.35">
      <c r="A21" s="318">
        <v>12</v>
      </c>
      <c r="B21" s="317" t="str">
        <f>IF('DATA SISWA'!D21=0,"",'DATA SISWA'!D21)</f>
        <v/>
      </c>
      <c r="C21" s="317" t="str">
        <f>IF('DATA SISWA'!F21=0,"",'DATA SISWA'!F21)</f>
        <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0</v>
      </c>
      <c r="Q21" s="328" t="str">
        <f t="shared" si="3"/>
        <v/>
      </c>
      <c r="R21" s="329">
        <f t="shared" si="1"/>
        <v>9</v>
      </c>
      <c r="S21" s="329">
        <f>'DATA SISWA'!AO21</f>
        <v>0</v>
      </c>
      <c r="T21" s="329">
        <f>'DATA SISWA'!AP21</f>
        <v>0</v>
      </c>
      <c r="U21" s="329">
        <f>'DATA SISWA'!AQ21</f>
        <v>0</v>
      </c>
    </row>
    <row r="22" spans="1:21" x14ac:dyDescent="0.35">
      <c r="A22" s="318">
        <v>13</v>
      </c>
      <c r="B22" s="317" t="str">
        <f>IF('DATA SISWA'!D22=0,"",'DATA SISWA'!D22)</f>
        <v/>
      </c>
      <c r="C22" s="317" t="str">
        <f>IF('DATA SISWA'!F22=0,"",'DATA SISWA'!F22)</f>
        <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0</v>
      </c>
      <c r="Q22" s="328" t="str">
        <f t="shared" si="3"/>
        <v/>
      </c>
      <c r="R22" s="329">
        <f t="shared" si="1"/>
        <v>9</v>
      </c>
      <c r="S22" s="329">
        <f>'DATA SISWA'!AO22</f>
        <v>0</v>
      </c>
      <c r="T22" s="329">
        <f>'DATA SISWA'!AP22</f>
        <v>0</v>
      </c>
      <c r="U22" s="329">
        <f>'DATA SISWA'!AQ22</f>
        <v>0</v>
      </c>
    </row>
    <row r="23" spans="1:21" x14ac:dyDescent="0.35">
      <c r="A23" s="318">
        <v>14</v>
      </c>
      <c r="B23" s="317" t="str">
        <f>IF('DATA SISWA'!D23=0,"",'DATA SISWA'!D23)</f>
        <v/>
      </c>
      <c r="C23" s="317" t="str">
        <f>IF('DATA SISWA'!F23=0,"",'DATA SISWA'!F23)</f>
        <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0</v>
      </c>
      <c r="Q23" s="328" t="str">
        <f t="shared" si="3"/>
        <v/>
      </c>
      <c r="R23" s="329">
        <f t="shared" si="1"/>
        <v>9</v>
      </c>
      <c r="S23" s="329">
        <f>'DATA SISWA'!AO23</f>
        <v>0</v>
      </c>
      <c r="T23" s="329">
        <f>'DATA SISWA'!AP23</f>
        <v>0</v>
      </c>
      <c r="U23" s="329">
        <f>'DATA SISWA'!AQ23</f>
        <v>0</v>
      </c>
    </row>
    <row r="24" spans="1:21" x14ac:dyDescent="0.35">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f t="shared" si="1"/>
        <v>9</v>
      </c>
      <c r="S24" s="329">
        <f>'DATA SISWA'!AO24</f>
        <v>0</v>
      </c>
      <c r="T24" s="329">
        <f>'DATA SISWA'!AP24</f>
        <v>0</v>
      </c>
      <c r="U24" s="329">
        <f>'DATA SISWA'!AQ24</f>
        <v>0</v>
      </c>
    </row>
    <row r="25" spans="1:21" x14ac:dyDescent="0.35">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0</v>
      </c>
      <c r="Q25" s="328" t="str">
        <f t="shared" si="3"/>
        <v/>
      </c>
      <c r="R25" s="329">
        <f t="shared" si="1"/>
        <v>9</v>
      </c>
      <c r="S25" s="329">
        <f>'DATA SISWA'!AO25</f>
        <v>0</v>
      </c>
      <c r="T25" s="329">
        <f>'DATA SISWA'!AP25</f>
        <v>0</v>
      </c>
      <c r="U25" s="329">
        <f>'DATA SISWA'!AQ25</f>
        <v>0</v>
      </c>
    </row>
    <row r="26" spans="1:21" x14ac:dyDescent="0.35">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0</v>
      </c>
      <c r="Q26" s="328" t="str">
        <f t="shared" si="3"/>
        <v/>
      </c>
      <c r="R26" s="329">
        <f t="shared" si="1"/>
        <v>9</v>
      </c>
      <c r="S26" s="329">
        <f>'DATA SISWA'!AO26</f>
        <v>0</v>
      </c>
      <c r="T26" s="329">
        <f>'DATA SISWA'!AP26</f>
        <v>0</v>
      </c>
      <c r="U26" s="329">
        <f>'DATA SISWA'!AQ26</f>
        <v>0</v>
      </c>
    </row>
    <row r="27" spans="1:21" x14ac:dyDescent="0.35">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f t="shared" si="1"/>
        <v>9</v>
      </c>
      <c r="S27" s="329">
        <f>'DATA SISWA'!AO27</f>
        <v>0</v>
      </c>
      <c r="T27" s="329">
        <f>'DATA SISWA'!AP27</f>
        <v>0</v>
      </c>
      <c r="U27" s="329">
        <f>'DATA SISWA'!AQ27</f>
        <v>0</v>
      </c>
    </row>
    <row r="28" spans="1:21" x14ac:dyDescent="0.35">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0</v>
      </c>
      <c r="Q28" s="328" t="str">
        <f t="shared" si="3"/>
        <v/>
      </c>
      <c r="R28" s="329">
        <f t="shared" si="1"/>
        <v>9</v>
      </c>
      <c r="S28" s="329">
        <f>'DATA SISWA'!AO28</f>
        <v>0</v>
      </c>
      <c r="T28" s="329">
        <f>'DATA SISWA'!AP28</f>
        <v>0</v>
      </c>
      <c r="U28" s="329">
        <f>'DATA SISWA'!AQ28</f>
        <v>0</v>
      </c>
    </row>
    <row r="29" spans="1:21" x14ac:dyDescent="0.35">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0</v>
      </c>
      <c r="Q29" s="328" t="str">
        <f t="shared" si="3"/>
        <v/>
      </c>
      <c r="R29" s="329">
        <f t="shared" si="1"/>
        <v>9</v>
      </c>
      <c r="S29" s="329">
        <f>'DATA SISWA'!AO29</f>
        <v>0</v>
      </c>
      <c r="T29" s="329">
        <f>'DATA SISWA'!AP29</f>
        <v>0</v>
      </c>
      <c r="U29" s="329">
        <f>'DATA SISWA'!AQ29</f>
        <v>0</v>
      </c>
    </row>
    <row r="30" spans="1:21" x14ac:dyDescent="0.35">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0</v>
      </c>
      <c r="Q30" s="328" t="str">
        <f t="shared" si="3"/>
        <v/>
      </c>
      <c r="R30" s="329">
        <f t="shared" si="1"/>
        <v>9</v>
      </c>
      <c r="S30" s="329">
        <f>'DATA SISWA'!AO30</f>
        <v>0</v>
      </c>
      <c r="T30" s="329">
        <f>'DATA SISWA'!AP30</f>
        <v>0</v>
      </c>
      <c r="U30" s="329">
        <f>'DATA SISWA'!AQ30</f>
        <v>0</v>
      </c>
    </row>
    <row r="31" spans="1:21" x14ac:dyDescent="0.35">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0</v>
      </c>
      <c r="Q31" s="328" t="str">
        <f t="shared" si="3"/>
        <v/>
      </c>
      <c r="R31" s="329">
        <f t="shared" si="1"/>
        <v>9</v>
      </c>
      <c r="S31" s="329">
        <f>'DATA SISWA'!AO31</f>
        <v>0</v>
      </c>
      <c r="T31" s="329">
        <f>'DATA SISWA'!AP31</f>
        <v>0</v>
      </c>
      <c r="U31" s="329">
        <f>'DATA SISWA'!AQ31</f>
        <v>0</v>
      </c>
    </row>
    <row r="32" spans="1:21" x14ac:dyDescent="0.35">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0</v>
      </c>
      <c r="Q32" s="328" t="str">
        <f t="shared" si="3"/>
        <v/>
      </c>
      <c r="R32" s="329">
        <f t="shared" si="1"/>
        <v>9</v>
      </c>
      <c r="S32" s="329">
        <f>'DATA SISWA'!AO32</f>
        <v>0</v>
      </c>
      <c r="T32" s="329">
        <f>'DATA SISWA'!AP32</f>
        <v>0</v>
      </c>
      <c r="U32" s="329">
        <f>'DATA SISWA'!AQ32</f>
        <v>0</v>
      </c>
    </row>
    <row r="33" spans="1:21" x14ac:dyDescent="0.35">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f t="shared" si="1"/>
        <v>9</v>
      </c>
      <c r="S33" s="329">
        <f>'DATA SISWA'!AO33</f>
        <v>0</v>
      </c>
      <c r="T33" s="329">
        <f>'DATA SISWA'!AP33</f>
        <v>0</v>
      </c>
      <c r="U33" s="329">
        <f>'DATA SISWA'!AQ33</f>
        <v>0</v>
      </c>
    </row>
    <row r="34" spans="1:21" s="336" customFormat="1" hidden="1" x14ac:dyDescent="0.35">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f t="shared" si="1"/>
        <v>9</v>
      </c>
      <c r="S34" s="335">
        <f>'DATA SISWA'!AO34</f>
        <v>0</v>
      </c>
      <c r="T34" s="335">
        <f>'DATA SISWA'!AP34</f>
        <v>0</v>
      </c>
      <c r="U34" s="335">
        <f>'DATA SISWA'!AQ34</f>
        <v>0</v>
      </c>
    </row>
    <row r="35" spans="1:21" s="336" customFormat="1" hidden="1" x14ac:dyDescent="0.35">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f t="shared" si="1"/>
        <v>9</v>
      </c>
      <c r="S35" s="335">
        <f>'DATA SISWA'!AO35</f>
        <v>0</v>
      </c>
      <c r="T35" s="335">
        <f>'DATA SISWA'!AP35</f>
        <v>0</v>
      </c>
      <c r="U35" s="335">
        <f>'DATA SISWA'!AQ35</f>
        <v>0</v>
      </c>
    </row>
    <row r="36" spans="1:21" s="336" customFormat="1" hidden="1" x14ac:dyDescent="0.35">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f t="shared" si="1"/>
        <v>9</v>
      </c>
      <c r="S36" s="335">
        <f>'DATA SISWA'!AO36</f>
        <v>0</v>
      </c>
      <c r="T36" s="335">
        <f>'DATA SISWA'!AP36</f>
        <v>0</v>
      </c>
      <c r="U36" s="335">
        <f>'DATA SISWA'!AQ36</f>
        <v>0</v>
      </c>
    </row>
    <row r="37" spans="1:21" s="336" customFormat="1" hidden="1" x14ac:dyDescent="0.35">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f t="shared" si="1"/>
        <v>9</v>
      </c>
      <c r="S37" s="335">
        <f>'DATA SISWA'!AO37</f>
        <v>0</v>
      </c>
      <c r="T37" s="335">
        <f>'DATA SISWA'!AP37</f>
        <v>0</v>
      </c>
      <c r="U37" s="335">
        <f>'DATA SISWA'!AQ37</f>
        <v>0</v>
      </c>
    </row>
    <row r="38" spans="1:21" s="336" customFormat="1" hidden="1" x14ac:dyDescent="0.35">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f t="shared" si="1"/>
        <v>9</v>
      </c>
      <c r="S38" s="335">
        <f>'DATA SISWA'!AO38</f>
        <v>0</v>
      </c>
      <c r="T38" s="335">
        <f>'DATA SISWA'!AP38</f>
        <v>0</v>
      </c>
      <c r="U38" s="335">
        <f>'DATA SISWA'!AQ38</f>
        <v>0</v>
      </c>
    </row>
    <row r="39" spans="1:21" s="336" customFormat="1" hidden="1" x14ac:dyDescent="0.35">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f t="shared" si="1"/>
        <v>9</v>
      </c>
      <c r="S39" s="335">
        <f>'DATA SISWA'!AO39</f>
        <v>0</v>
      </c>
      <c r="T39" s="335">
        <f>'DATA SISWA'!AP39</f>
        <v>0</v>
      </c>
      <c r="U39" s="335">
        <f>'DATA SISWA'!AQ39</f>
        <v>0</v>
      </c>
    </row>
    <row r="40" spans="1:21" s="336" customFormat="1" hidden="1" x14ac:dyDescent="0.35">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f t="shared" si="1"/>
        <v>9</v>
      </c>
      <c r="S40" s="335">
        <f>'DATA SISWA'!AO40</f>
        <v>0</v>
      </c>
      <c r="T40" s="335">
        <f>'DATA SISWA'!AP40</f>
        <v>0</v>
      </c>
      <c r="U40" s="335">
        <f>'DATA SISWA'!AQ40</f>
        <v>0</v>
      </c>
    </row>
    <row r="41" spans="1:21" s="336" customFormat="1" hidden="1" x14ac:dyDescent="0.35">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f t="shared" si="1"/>
        <v>9</v>
      </c>
      <c r="S41" s="335">
        <f>'DATA SISWA'!AO41</f>
        <v>0</v>
      </c>
      <c r="T41" s="335">
        <f>'DATA SISWA'!AP41</f>
        <v>0</v>
      </c>
      <c r="U41" s="335">
        <f>'DATA SISWA'!AQ41</f>
        <v>0</v>
      </c>
    </row>
    <row r="42" spans="1:21" s="336" customFormat="1" hidden="1" x14ac:dyDescent="0.3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f t="shared" si="1"/>
        <v>9</v>
      </c>
      <c r="S42" s="335">
        <f>'DATA SISWA'!AO42</f>
        <v>0</v>
      </c>
      <c r="T42" s="335">
        <f>'DATA SISWA'!AP42</f>
        <v>0</v>
      </c>
      <c r="U42" s="335">
        <f>'DATA SISWA'!AQ42</f>
        <v>0</v>
      </c>
    </row>
    <row r="43" spans="1:21" s="336" customFormat="1" hidden="1" x14ac:dyDescent="0.3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f t="shared" si="1"/>
        <v>9</v>
      </c>
      <c r="S43" s="335">
        <f>'DATA SISWA'!AO43</f>
        <v>0</v>
      </c>
      <c r="T43" s="335">
        <f>'DATA SISWA'!AP43</f>
        <v>0</v>
      </c>
      <c r="U43" s="335">
        <f>'DATA SISWA'!AQ43</f>
        <v>0</v>
      </c>
    </row>
    <row r="44" spans="1:21" s="336" customFormat="1" hidden="1" x14ac:dyDescent="0.3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f t="shared" si="1"/>
        <v>9</v>
      </c>
      <c r="S44" s="335">
        <f>'DATA SISWA'!AO44</f>
        <v>0</v>
      </c>
      <c r="T44" s="335">
        <f>'DATA SISWA'!AP44</f>
        <v>0</v>
      </c>
      <c r="U44" s="335">
        <f>'DATA SISWA'!AQ44</f>
        <v>0</v>
      </c>
    </row>
    <row r="45" spans="1:21" s="336" customFormat="1" hidden="1" x14ac:dyDescent="0.3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f t="shared" si="1"/>
        <v>9</v>
      </c>
      <c r="S45" s="335">
        <f>'DATA SISWA'!AO45</f>
        <v>0</v>
      </c>
      <c r="T45" s="335">
        <f>'DATA SISWA'!AP45</f>
        <v>0</v>
      </c>
      <c r="U45" s="335">
        <f>'DATA SISWA'!AQ45</f>
        <v>0</v>
      </c>
    </row>
    <row r="46" spans="1:21" s="336" customFormat="1" hidden="1" x14ac:dyDescent="0.3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f t="shared" si="1"/>
        <v>9</v>
      </c>
      <c r="S46" s="335">
        <f>'DATA SISWA'!AO46</f>
        <v>0</v>
      </c>
      <c r="T46" s="335">
        <f>'DATA SISWA'!AP46</f>
        <v>0</v>
      </c>
      <c r="U46" s="335">
        <f>'DATA SISWA'!AQ46</f>
        <v>0</v>
      </c>
    </row>
    <row r="47" spans="1:21" s="336" customFormat="1" hidden="1" x14ac:dyDescent="0.3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f t="shared" si="1"/>
        <v>9</v>
      </c>
      <c r="S47" s="335">
        <f>'DATA SISWA'!AO47</f>
        <v>0</v>
      </c>
      <c r="T47" s="335">
        <f>'DATA SISWA'!AP47</f>
        <v>0</v>
      </c>
      <c r="U47" s="335">
        <f>'DATA SISWA'!AQ47</f>
        <v>0</v>
      </c>
    </row>
    <row r="48" spans="1:21" s="336" customFormat="1" hidden="1" x14ac:dyDescent="0.3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f t="shared" si="1"/>
        <v>9</v>
      </c>
      <c r="S48" s="335">
        <f>'DATA SISWA'!AO48</f>
        <v>0</v>
      </c>
      <c r="T48" s="335">
        <f>'DATA SISWA'!AP48</f>
        <v>0</v>
      </c>
      <c r="U48" s="335">
        <f>'DATA SISWA'!AQ48</f>
        <v>0</v>
      </c>
    </row>
    <row r="49" spans="1:21" s="336" customFormat="1" hidden="1" x14ac:dyDescent="0.3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f t="shared" si="1"/>
        <v>9</v>
      </c>
      <c r="S49" s="335">
        <f>'DATA SISWA'!AO49</f>
        <v>0</v>
      </c>
      <c r="T49" s="335">
        <f>'DATA SISWA'!AP49</f>
        <v>0</v>
      </c>
      <c r="U49" s="335">
        <f>'DATA SISWA'!AQ49</f>
        <v>0</v>
      </c>
    </row>
    <row r="51" spans="1:21" ht="15.5" x14ac:dyDescent="0.35">
      <c r="P51" s="321" t="str">
        <f>'DATA SEKOLAH'!D23</f>
        <v>Gadingrejo, 13 Juni 2025</v>
      </c>
    </row>
    <row r="52" spans="1:21" ht="15.5" x14ac:dyDescent="0.35">
      <c r="P52" s="319" t="s">
        <v>349</v>
      </c>
    </row>
    <row r="53" spans="1:21" ht="15.5" x14ac:dyDescent="0.35">
      <c r="P53" s="319"/>
    </row>
    <row r="54" spans="1:21" ht="15.5" x14ac:dyDescent="0.35">
      <c r="P54" s="319"/>
    </row>
    <row r="55" spans="1:21" ht="15.5" x14ac:dyDescent="0.35">
      <c r="P55" s="319"/>
    </row>
    <row r="56" spans="1:21" ht="15.5" x14ac:dyDescent="0.35">
      <c r="P56" s="319"/>
    </row>
    <row r="57" spans="1:21" ht="15.5" x14ac:dyDescent="0.35">
      <c r="P57" s="320" t="str">
        <f>'DATA SEKOLAH'!D17</f>
        <v>Irawati, S.Kom</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4"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4.5" x14ac:dyDescent="0.35"/>
  <cols>
    <col min="1" max="1" width="3.453125" customWidth="1"/>
    <col min="2" max="2" width="6.81640625" customWidth="1"/>
    <col min="6" max="6" width="1.7265625" customWidth="1"/>
    <col min="7" max="7" width="12" bestFit="1" customWidth="1"/>
    <col min="18" max="18" width="3.453125" customWidth="1"/>
  </cols>
  <sheetData>
    <row r="1" spans="1:27" x14ac:dyDescent="0.3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3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35">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x14ac:dyDescent="0.3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3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3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3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3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3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3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3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3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3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3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3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3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3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3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3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3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3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3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3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4.5" x14ac:dyDescent="0.35"/>
  <cols>
    <col min="1" max="1" width="2.54296875" customWidth="1"/>
    <col min="13" max="13" width="2.81640625" customWidth="1"/>
    <col min="19" max="19" width="9" customWidth="1"/>
  </cols>
  <sheetData>
    <row r="1" spans="1:13" ht="12" customHeight="1" x14ac:dyDescent="0.35">
      <c r="A1" s="2"/>
      <c r="B1" s="2"/>
      <c r="C1" s="2"/>
      <c r="D1" s="2"/>
      <c r="E1" s="2"/>
      <c r="F1" s="2"/>
      <c r="G1" s="2"/>
      <c r="H1" s="2"/>
      <c r="I1" s="2"/>
      <c r="J1" s="2"/>
      <c r="K1" s="2"/>
      <c r="L1" s="2"/>
      <c r="M1" s="2"/>
    </row>
    <row r="2" spans="1:13" x14ac:dyDescent="0.35">
      <c r="A2" s="2"/>
      <c r="B2" s="3"/>
      <c r="C2" s="3"/>
      <c r="D2" s="3"/>
      <c r="E2" s="3"/>
      <c r="F2" s="3"/>
      <c r="G2" s="3"/>
      <c r="H2" s="3"/>
      <c r="I2" s="3"/>
      <c r="J2" s="3"/>
      <c r="K2" s="3"/>
      <c r="L2" s="3"/>
      <c r="M2" s="2"/>
    </row>
    <row r="3" spans="1:13" ht="28.5" customHeight="1" x14ac:dyDescent="0.35">
      <c r="A3" s="2"/>
      <c r="B3" s="346" t="s">
        <v>99</v>
      </c>
      <c r="C3" s="346"/>
      <c r="D3" s="346"/>
      <c r="E3" s="346"/>
      <c r="F3" s="346"/>
      <c r="G3" s="346"/>
      <c r="H3" s="346"/>
      <c r="I3" s="346"/>
      <c r="J3" s="346"/>
      <c r="K3" s="346"/>
      <c r="L3" s="346"/>
      <c r="M3" s="2"/>
    </row>
    <row r="4" spans="1:13" x14ac:dyDescent="0.35">
      <c r="A4" s="2"/>
      <c r="B4" s="3"/>
      <c r="C4" s="3"/>
      <c r="D4" s="3"/>
      <c r="E4" s="3"/>
      <c r="F4" s="3"/>
      <c r="G4" s="3"/>
      <c r="H4" s="3"/>
      <c r="I4" s="3"/>
      <c r="J4" s="3"/>
      <c r="K4" s="3"/>
      <c r="L4" s="3"/>
      <c r="M4" s="2"/>
    </row>
    <row r="5" spans="1:13" x14ac:dyDescent="0.35">
      <c r="A5" s="2"/>
      <c r="B5" s="21" t="s">
        <v>100</v>
      </c>
      <c r="C5" s="21"/>
      <c r="D5" s="21"/>
      <c r="E5" s="21"/>
      <c r="F5" s="21"/>
      <c r="G5" s="21"/>
      <c r="H5" s="21"/>
      <c r="I5" s="21"/>
      <c r="J5" s="21"/>
      <c r="K5" s="3"/>
      <c r="L5" s="3"/>
      <c r="M5" s="2"/>
    </row>
    <row r="6" spans="1:13" x14ac:dyDescent="0.35">
      <c r="A6" s="2"/>
      <c r="B6" s="21"/>
      <c r="C6" s="21"/>
      <c r="D6" s="21"/>
      <c r="E6" s="21"/>
      <c r="F6" s="21"/>
      <c r="G6" s="21"/>
      <c r="H6" s="21"/>
      <c r="I6" s="21"/>
      <c r="J6" s="21"/>
      <c r="K6" s="3"/>
      <c r="L6" s="3"/>
      <c r="M6" s="2"/>
    </row>
    <row r="7" spans="1:13" ht="23.25" customHeight="1" x14ac:dyDescent="0.35">
      <c r="A7" s="2"/>
      <c r="B7" s="21"/>
      <c r="C7" s="33" t="s">
        <v>4</v>
      </c>
      <c r="D7" s="379" t="s">
        <v>101</v>
      </c>
      <c r="E7" s="379"/>
      <c r="F7" s="379"/>
      <c r="G7" s="379"/>
      <c r="H7" s="379"/>
      <c r="I7" s="379"/>
      <c r="J7" s="379"/>
      <c r="K7" s="3"/>
      <c r="L7" s="3"/>
      <c r="M7" s="2"/>
    </row>
    <row r="8" spans="1:13" ht="17.25" customHeight="1" x14ac:dyDescent="0.35">
      <c r="A8" s="2"/>
      <c r="B8" s="21"/>
      <c r="C8" s="25">
        <v>1</v>
      </c>
      <c r="D8" s="447"/>
      <c r="E8" s="447"/>
      <c r="F8" s="447"/>
      <c r="G8" s="447"/>
      <c r="H8" s="447"/>
      <c r="I8" s="447"/>
      <c r="J8" s="447"/>
      <c r="K8" s="3"/>
      <c r="L8" s="3"/>
      <c r="M8" s="2"/>
    </row>
    <row r="9" spans="1:13" ht="17.25" customHeight="1" x14ac:dyDescent="0.35">
      <c r="A9" s="2"/>
      <c r="B9" s="21"/>
      <c r="C9" s="25">
        <v>2</v>
      </c>
      <c r="D9" s="447"/>
      <c r="E9" s="447"/>
      <c r="F9" s="447"/>
      <c r="G9" s="447"/>
      <c r="H9" s="447"/>
      <c r="I9" s="447"/>
      <c r="J9" s="447"/>
      <c r="K9" s="3"/>
      <c r="L9" s="3"/>
      <c r="M9" s="2"/>
    </row>
    <row r="10" spans="1:13" ht="17.25" customHeight="1" x14ac:dyDescent="0.35">
      <c r="A10" s="2"/>
      <c r="B10" s="21"/>
      <c r="C10" s="25">
        <v>3</v>
      </c>
      <c r="D10" s="447"/>
      <c r="E10" s="447"/>
      <c r="F10" s="447"/>
      <c r="G10" s="447"/>
      <c r="H10" s="447"/>
      <c r="I10" s="447"/>
      <c r="J10" s="447"/>
      <c r="K10" s="3"/>
      <c r="L10" s="3"/>
      <c r="M10" s="2"/>
    </row>
    <row r="11" spans="1:13" ht="17.25" customHeight="1" x14ac:dyDescent="0.35">
      <c r="A11" s="2"/>
      <c r="B11" s="21"/>
      <c r="C11" s="25">
        <v>4</v>
      </c>
      <c r="D11" s="447"/>
      <c r="E11" s="447"/>
      <c r="F11" s="447"/>
      <c r="G11" s="447"/>
      <c r="H11" s="447"/>
      <c r="I11" s="447"/>
      <c r="J11" s="447"/>
      <c r="K11" s="3"/>
      <c r="L11" s="3"/>
      <c r="M11" s="2"/>
    </row>
    <row r="12" spans="1:13" ht="17.25" customHeight="1" x14ac:dyDescent="0.35">
      <c r="A12" s="2"/>
      <c r="B12" s="21"/>
      <c r="C12" s="25">
        <v>5</v>
      </c>
      <c r="D12" s="447"/>
      <c r="E12" s="447"/>
      <c r="F12" s="447"/>
      <c r="G12" s="447"/>
      <c r="H12" s="447"/>
      <c r="I12" s="447"/>
      <c r="J12" s="447"/>
      <c r="K12" s="3"/>
      <c r="L12" s="3"/>
      <c r="M12" s="2"/>
    </row>
    <row r="13" spans="1:13" ht="17.25" customHeight="1" x14ac:dyDescent="0.35">
      <c r="A13" s="2"/>
      <c r="B13" s="21"/>
      <c r="C13" s="25">
        <v>6</v>
      </c>
      <c r="D13" s="447"/>
      <c r="E13" s="447"/>
      <c r="F13" s="447"/>
      <c r="G13" s="447"/>
      <c r="H13" s="447"/>
      <c r="I13" s="447"/>
      <c r="J13" s="447"/>
      <c r="K13" s="3"/>
      <c r="L13" s="3"/>
      <c r="M13" s="2"/>
    </row>
    <row r="14" spans="1:13" ht="17.25" customHeight="1" x14ac:dyDescent="0.35">
      <c r="A14" s="2"/>
      <c r="B14" s="21"/>
      <c r="C14" s="25">
        <v>7</v>
      </c>
      <c r="D14" s="447"/>
      <c r="E14" s="447"/>
      <c r="F14" s="447"/>
      <c r="G14" s="447"/>
      <c r="H14" s="447"/>
      <c r="I14" s="447"/>
      <c r="J14" s="447"/>
      <c r="K14" s="3"/>
      <c r="L14" s="3"/>
      <c r="M14" s="2"/>
    </row>
    <row r="15" spans="1:13" ht="17.25" customHeight="1" x14ac:dyDescent="0.35">
      <c r="A15" s="2"/>
      <c r="B15" s="21"/>
      <c r="C15" s="25">
        <v>8</v>
      </c>
      <c r="D15" s="447"/>
      <c r="E15" s="447"/>
      <c r="F15" s="447"/>
      <c r="G15" s="447"/>
      <c r="H15" s="447"/>
      <c r="I15" s="447"/>
      <c r="J15" s="447"/>
      <c r="K15" s="3"/>
      <c r="L15" s="3"/>
      <c r="M15" s="2"/>
    </row>
    <row r="16" spans="1:13" ht="17.25" customHeight="1" x14ac:dyDescent="0.35">
      <c r="A16" s="2"/>
      <c r="B16" s="21"/>
      <c r="C16" s="25">
        <v>9</v>
      </c>
      <c r="D16" s="447"/>
      <c r="E16" s="447"/>
      <c r="F16" s="447"/>
      <c r="G16" s="447"/>
      <c r="H16" s="447"/>
      <c r="I16" s="447"/>
      <c r="J16" s="447"/>
      <c r="K16" s="3"/>
      <c r="L16" s="3"/>
      <c r="M16" s="2"/>
    </row>
    <row r="17" spans="1:13" ht="17.25" customHeight="1" x14ac:dyDescent="0.35">
      <c r="A17" s="2"/>
      <c r="B17" s="21"/>
      <c r="C17" s="25">
        <v>10</v>
      </c>
      <c r="D17" s="447"/>
      <c r="E17" s="447"/>
      <c r="F17" s="447"/>
      <c r="G17" s="447"/>
      <c r="H17" s="447"/>
      <c r="I17" s="447"/>
      <c r="J17" s="447"/>
      <c r="K17" s="3"/>
      <c r="L17" s="3"/>
      <c r="M17" s="2"/>
    </row>
    <row r="18" spans="1:13" ht="17.25" customHeight="1" x14ac:dyDescent="0.35">
      <c r="A18" s="2"/>
      <c r="B18" s="21"/>
      <c r="C18" s="25">
        <v>11</v>
      </c>
      <c r="D18" s="447"/>
      <c r="E18" s="447"/>
      <c r="F18" s="447"/>
      <c r="G18" s="447"/>
      <c r="H18" s="447"/>
      <c r="I18" s="447"/>
      <c r="J18" s="447"/>
      <c r="K18" s="3"/>
      <c r="L18" s="3"/>
      <c r="M18" s="2"/>
    </row>
    <row r="19" spans="1:13" ht="17.25" customHeight="1" x14ac:dyDescent="0.35">
      <c r="A19" s="2"/>
      <c r="B19" s="21"/>
      <c r="C19" s="25">
        <v>12</v>
      </c>
      <c r="D19" s="447"/>
      <c r="E19" s="447"/>
      <c r="F19" s="447"/>
      <c r="G19" s="447"/>
      <c r="H19" s="447"/>
      <c r="I19" s="447"/>
      <c r="J19" s="447"/>
      <c r="K19" s="3"/>
      <c r="L19" s="3"/>
      <c r="M19" s="2"/>
    </row>
    <row r="20" spans="1:13" ht="17.25" customHeight="1" x14ac:dyDescent="0.35">
      <c r="A20" s="2"/>
      <c r="B20" s="21"/>
      <c r="C20" s="25">
        <v>13</v>
      </c>
      <c r="D20" s="447"/>
      <c r="E20" s="447"/>
      <c r="F20" s="447"/>
      <c r="G20" s="447"/>
      <c r="H20" s="447"/>
      <c r="I20" s="447"/>
      <c r="J20" s="447"/>
      <c r="K20" s="3"/>
      <c r="L20" s="3"/>
      <c r="M20" s="2"/>
    </row>
    <row r="21" spans="1:13" x14ac:dyDescent="0.35">
      <c r="A21" s="2"/>
      <c r="B21" s="3"/>
      <c r="C21" s="3"/>
      <c r="D21" s="3"/>
      <c r="E21" s="3"/>
      <c r="F21" s="3"/>
      <c r="G21" s="3"/>
      <c r="H21" s="3"/>
      <c r="I21" s="3"/>
      <c r="J21" s="3"/>
      <c r="K21" s="3"/>
      <c r="L21" s="3"/>
      <c r="M21" s="2"/>
    </row>
    <row r="22" spans="1:13" x14ac:dyDescent="0.35">
      <c r="A22" s="2"/>
      <c r="B22" s="3"/>
      <c r="C22" s="3"/>
      <c r="D22" s="3"/>
      <c r="E22" s="3"/>
      <c r="F22" s="3"/>
      <c r="G22" s="3"/>
      <c r="H22" s="3"/>
      <c r="I22" s="3"/>
      <c r="J22" s="3"/>
      <c r="K22" s="3"/>
      <c r="L22" s="3"/>
      <c r="M22" s="2"/>
    </row>
    <row r="23" spans="1:13" x14ac:dyDescent="0.35">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4.5" x14ac:dyDescent="0.35"/>
  <cols>
    <col min="1" max="1" width="2.54296875" customWidth="1"/>
    <col min="2" max="2" width="11.26953125" customWidth="1"/>
    <col min="12" max="12" width="11" customWidth="1"/>
    <col min="13" max="13" width="2.81640625" customWidth="1"/>
    <col min="19" max="19" width="9" customWidth="1"/>
  </cols>
  <sheetData>
    <row r="1" spans="1:33" ht="12" customHeight="1" x14ac:dyDescent="0.3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3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35">
      <c r="A3" s="2"/>
      <c r="B3" s="346" t="s">
        <v>102</v>
      </c>
      <c r="C3" s="346"/>
      <c r="D3" s="346"/>
      <c r="E3" s="346"/>
      <c r="F3" s="346"/>
      <c r="G3" s="346"/>
      <c r="H3" s="346"/>
      <c r="I3" s="346"/>
      <c r="J3" s="346"/>
      <c r="K3" s="346"/>
      <c r="L3" s="346"/>
      <c r="M3" s="2"/>
      <c r="N3" s="9"/>
      <c r="O3" s="9"/>
      <c r="P3" s="9"/>
      <c r="Q3" s="9"/>
      <c r="R3" s="9"/>
      <c r="S3" s="9"/>
      <c r="T3" s="9"/>
      <c r="U3" s="9"/>
      <c r="V3" s="9"/>
      <c r="W3" s="9"/>
      <c r="X3" s="9"/>
      <c r="Y3" s="9"/>
      <c r="Z3" s="9"/>
      <c r="AA3" s="9"/>
      <c r="AB3" s="9"/>
      <c r="AC3" s="9"/>
      <c r="AD3" s="9"/>
      <c r="AE3" s="9"/>
      <c r="AF3" s="9"/>
      <c r="AG3" s="9"/>
    </row>
    <row r="4" spans="1:33" x14ac:dyDescent="0.3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3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3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35">
      <c r="A7" s="2"/>
      <c r="B7" s="21"/>
      <c r="C7" s="33" t="s">
        <v>4</v>
      </c>
      <c r="D7" s="379" t="s">
        <v>104</v>
      </c>
      <c r="E7" s="379"/>
      <c r="F7" s="379"/>
      <c r="G7" s="379"/>
      <c r="H7" s="379"/>
      <c r="I7" s="379"/>
      <c r="J7" s="379"/>
      <c r="K7" s="3"/>
      <c r="L7" s="3"/>
      <c r="M7" s="2"/>
      <c r="N7" s="9"/>
      <c r="O7" s="9"/>
      <c r="P7" s="9"/>
      <c r="Q7" s="9"/>
      <c r="R7" s="9"/>
      <c r="S7" s="9"/>
      <c r="T7" s="9"/>
      <c r="U7" s="9"/>
      <c r="V7" s="9"/>
      <c r="W7" s="9"/>
      <c r="X7" s="9"/>
      <c r="Y7" s="9"/>
      <c r="Z7" s="9"/>
      <c r="AA7" s="9"/>
      <c r="AB7" s="9"/>
      <c r="AC7" s="9"/>
      <c r="AD7" s="9"/>
      <c r="AE7" s="9"/>
      <c r="AF7" s="9"/>
      <c r="AG7" s="9"/>
    </row>
    <row r="8" spans="1:33" ht="17.25" customHeight="1" x14ac:dyDescent="0.35">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x14ac:dyDescent="0.35">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x14ac:dyDescent="0.35">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35">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35">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35">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35">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35">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35">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35">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35">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35">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35">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x14ac:dyDescent="0.3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3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3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 x14ac:dyDescent="0.3"/>
  <cols>
    <col min="1" max="1" width="6.453125" style="90" customWidth="1"/>
    <col min="2" max="2" width="9.1796875" style="90"/>
    <col min="3" max="3" width="14.1796875" style="90" customWidth="1"/>
    <col min="4" max="4" width="24.26953125" style="90" customWidth="1"/>
    <col min="5" max="5" width="39.26953125" style="90" customWidth="1"/>
    <col min="6" max="256" width="9.1796875" style="90"/>
    <col min="257" max="257" width="6.453125" style="90" customWidth="1"/>
    <col min="258" max="258" width="9.1796875" style="90"/>
    <col min="259" max="259" width="14.1796875" style="90" customWidth="1"/>
    <col min="260" max="260" width="24.26953125" style="90" customWidth="1"/>
    <col min="261" max="261" width="38.7265625" style="90" customWidth="1"/>
    <col min="262" max="512" width="9.1796875" style="90"/>
    <col min="513" max="513" width="6.453125" style="90" customWidth="1"/>
    <col min="514" max="514" width="9.1796875" style="90"/>
    <col min="515" max="515" width="14.1796875" style="90" customWidth="1"/>
    <col min="516" max="516" width="24.26953125" style="90" customWidth="1"/>
    <col min="517" max="517" width="38.7265625" style="90" customWidth="1"/>
    <col min="518" max="768" width="9.1796875" style="90"/>
    <col min="769" max="769" width="6.453125" style="90" customWidth="1"/>
    <col min="770" max="770" width="9.1796875" style="90"/>
    <col min="771" max="771" width="14.1796875" style="90" customWidth="1"/>
    <col min="772" max="772" width="24.26953125" style="90" customWidth="1"/>
    <col min="773" max="773" width="38.7265625" style="90" customWidth="1"/>
    <col min="774" max="1024" width="9.1796875" style="90"/>
    <col min="1025" max="1025" width="6.453125" style="90" customWidth="1"/>
    <col min="1026" max="1026" width="9.1796875" style="90"/>
    <col min="1027" max="1027" width="14.1796875" style="90" customWidth="1"/>
    <col min="1028" max="1028" width="24.26953125" style="90" customWidth="1"/>
    <col min="1029" max="1029" width="38.7265625" style="90" customWidth="1"/>
    <col min="1030" max="1280" width="9.1796875" style="90"/>
    <col min="1281" max="1281" width="6.453125" style="90" customWidth="1"/>
    <col min="1282" max="1282" width="9.1796875" style="90"/>
    <col min="1283" max="1283" width="14.1796875" style="90" customWidth="1"/>
    <col min="1284" max="1284" width="24.26953125" style="90" customWidth="1"/>
    <col min="1285" max="1285" width="38.7265625" style="90" customWidth="1"/>
    <col min="1286" max="1536" width="9.1796875" style="90"/>
    <col min="1537" max="1537" width="6.453125" style="90" customWidth="1"/>
    <col min="1538" max="1538" width="9.1796875" style="90"/>
    <col min="1539" max="1539" width="14.1796875" style="90" customWidth="1"/>
    <col min="1540" max="1540" width="24.26953125" style="90" customWidth="1"/>
    <col min="1541" max="1541" width="38.7265625" style="90" customWidth="1"/>
    <col min="1542" max="1792" width="9.1796875" style="90"/>
    <col min="1793" max="1793" width="6.453125" style="90" customWidth="1"/>
    <col min="1794" max="1794" width="9.1796875" style="90"/>
    <col min="1795" max="1795" width="14.1796875" style="90" customWidth="1"/>
    <col min="1796" max="1796" width="24.26953125" style="90" customWidth="1"/>
    <col min="1797" max="1797" width="38.7265625" style="90" customWidth="1"/>
    <col min="1798" max="2048" width="9.1796875" style="90"/>
    <col min="2049" max="2049" width="6.453125" style="90" customWidth="1"/>
    <col min="2050" max="2050" width="9.1796875" style="90"/>
    <col min="2051" max="2051" width="14.1796875" style="90" customWidth="1"/>
    <col min="2052" max="2052" width="24.26953125" style="90" customWidth="1"/>
    <col min="2053" max="2053" width="38.7265625" style="90" customWidth="1"/>
    <col min="2054" max="2304" width="9.1796875" style="90"/>
    <col min="2305" max="2305" width="6.453125" style="90" customWidth="1"/>
    <col min="2306" max="2306" width="9.1796875" style="90"/>
    <col min="2307" max="2307" width="14.1796875" style="90" customWidth="1"/>
    <col min="2308" max="2308" width="24.26953125" style="90" customWidth="1"/>
    <col min="2309" max="2309" width="38.7265625" style="90" customWidth="1"/>
    <col min="2310" max="2560" width="9.1796875" style="90"/>
    <col min="2561" max="2561" width="6.453125" style="90" customWidth="1"/>
    <col min="2562" max="2562" width="9.1796875" style="90"/>
    <col min="2563" max="2563" width="14.1796875" style="90" customWidth="1"/>
    <col min="2564" max="2564" width="24.26953125" style="90" customWidth="1"/>
    <col min="2565" max="2565" width="38.7265625" style="90" customWidth="1"/>
    <col min="2566" max="2816" width="9.1796875" style="90"/>
    <col min="2817" max="2817" width="6.453125" style="90" customWidth="1"/>
    <col min="2818" max="2818" width="9.1796875" style="90"/>
    <col min="2819" max="2819" width="14.1796875" style="90" customWidth="1"/>
    <col min="2820" max="2820" width="24.26953125" style="90" customWidth="1"/>
    <col min="2821" max="2821" width="38.7265625" style="90" customWidth="1"/>
    <col min="2822" max="3072" width="9.1796875" style="90"/>
    <col min="3073" max="3073" width="6.453125" style="90" customWidth="1"/>
    <col min="3074" max="3074" width="9.1796875" style="90"/>
    <col min="3075" max="3075" width="14.1796875" style="90" customWidth="1"/>
    <col min="3076" max="3076" width="24.26953125" style="90" customWidth="1"/>
    <col min="3077" max="3077" width="38.7265625" style="90" customWidth="1"/>
    <col min="3078" max="3328" width="9.1796875" style="90"/>
    <col min="3329" max="3329" width="6.453125" style="90" customWidth="1"/>
    <col min="3330" max="3330" width="9.1796875" style="90"/>
    <col min="3331" max="3331" width="14.1796875" style="90" customWidth="1"/>
    <col min="3332" max="3332" width="24.26953125" style="90" customWidth="1"/>
    <col min="3333" max="3333" width="38.7265625" style="90" customWidth="1"/>
    <col min="3334" max="3584" width="9.1796875" style="90"/>
    <col min="3585" max="3585" width="6.453125" style="90" customWidth="1"/>
    <col min="3586" max="3586" width="9.1796875" style="90"/>
    <col min="3587" max="3587" width="14.1796875" style="90" customWidth="1"/>
    <col min="3588" max="3588" width="24.26953125" style="90" customWidth="1"/>
    <col min="3589" max="3589" width="38.7265625" style="90" customWidth="1"/>
    <col min="3590" max="3840" width="9.1796875" style="90"/>
    <col min="3841" max="3841" width="6.453125" style="90" customWidth="1"/>
    <col min="3842" max="3842" width="9.1796875" style="90"/>
    <col min="3843" max="3843" width="14.1796875" style="90" customWidth="1"/>
    <col min="3844" max="3844" width="24.26953125" style="90" customWidth="1"/>
    <col min="3845" max="3845" width="38.7265625" style="90" customWidth="1"/>
    <col min="3846" max="4096" width="9.1796875" style="90"/>
    <col min="4097" max="4097" width="6.453125" style="90" customWidth="1"/>
    <col min="4098" max="4098" width="9.1796875" style="90"/>
    <col min="4099" max="4099" width="14.1796875" style="90" customWidth="1"/>
    <col min="4100" max="4100" width="24.26953125" style="90" customWidth="1"/>
    <col min="4101" max="4101" width="38.7265625" style="90" customWidth="1"/>
    <col min="4102" max="4352" width="9.1796875" style="90"/>
    <col min="4353" max="4353" width="6.453125" style="90" customWidth="1"/>
    <col min="4354" max="4354" width="9.1796875" style="90"/>
    <col min="4355" max="4355" width="14.1796875" style="90" customWidth="1"/>
    <col min="4356" max="4356" width="24.26953125" style="90" customWidth="1"/>
    <col min="4357" max="4357" width="38.7265625" style="90" customWidth="1"/>
    <col min="4358" max="4608" width="9.1796875" style="90"/>
    <col min="4609" max="4609" width="6.453125" style="90" customWidth="1"/>
    <col min="4610" max="4610" width="9.1796875" style="90"/>
    <col min="4611" max="4611" width="14.1796875" style="90" customWidth="1"/>
    <col min="4612" max="4612" width="24.26953125" style="90" customWidth="1"/>
    <col min="4613" max="4613" width="38.7265625" style="90" customWidth="1"/>
    <col min="4614" max="4864" width="9.1796875" style="90"/>
    <col min="4865" max="4865" width="6.453125" style="90" customWidth="1"/>
    <col min="4866" max="4866" width="9.1796875" style="90"/>
    <col min="4867" max="4867" width="14.1796875" style="90" customWidth="1"/>
    <col min="4868" max="4868" width="24.26953125" style="90" customWidth="1"/>
    <col min="4869" max="4869" width="38.7265625" style="90" customWidth="1"/>
    <col min="4870" max="5120" width="9.1796875" style="90"/>
    <col min="5121" max="5121" width="6.453125" style="90" customWidth="1"/>
    <col min="5122" max="5122" width="9.1796875" style="90"/>
    <col min="5123" max="5123" width="14.1796875" style="90" customWidth="1"/>
    <col min="5124" max="5124" width="24.26953125" style="90" customWidth="1"/>
    <col min="5125" max="5125" width="38.7265625" style="90" customWidth="1"/>
    <col min="5126" max="5376" width="9.1796875" style="90"/>
    <col min="5377" max="5377" width="6.453125" style="90" customWidth="1"/>
    <col min="5378" max="5378" width="9.1796875" style="90"/>
    <col min="5379" max="5379" width="14.1796875" style="90" customWidth="1"/>
    <col min="5380" max="5380" width="24.26953125" style="90" customWidth="1"/>
    <col min="5381" max="5381" width="38.7265625" style="90" customWidth="1"/>
    <col min="5382" max="5632" width="9.1796875" style="90"/>
    <col min="5633" max="5633" width="6.453125" style="90" customWidth="1"/>
    <col min="5634" max="5634" width="9.1796875" style="90"/>
    <col min="5635" max="5635" width="14.1796875" style="90" customWidth="1"/>
    <col min="5636" max="5636" width="24.26953125" style="90" customWidth="1"/>
    <col min="5637" max="5637" width="38.7265625" style="90" customWidth="1"/>
    <col min="5638" max="5888" width="9.1796875" style="90"/>
    <col min="5889" max="5889" width="6.453125" style="90" customWidth="1"/>
    <col min="5890" max="5890" width="9.1796875" style="90"/>
    <col min="5891" max="5891" width="14.1796875" style="90" customWidth="1"/>
    <col min="5892" max="5892" width="24.26953125" style="90" customWidth="1"/>
    <col min="5893" max="5893" width="38.7265625" style="90" customWidth="1"/>
    <col min="5894" max="6144" width="9.1796875" style="90"/>
    <col min="6145" max="6145" width="6.453125" style="90" customWidth="1"/>
    <col min="6146" max="6146" width="9.1796875" style="90"/>
    <col min="6147" max="6147" width="14.1796875" style="90" customWidth="1"/>
    <col min="6148" max="6148" width="24.26953125" style="90" customWidth="1"/>
    <col min="6149" max="6149" width="38.7265625" style="90" customWidth="1"/>
    <col min="6150" max="6400" width="9.1796875" style="90"/>
    <col min="6401" max="6401" width="6.453125" style="90" customWidth="1"/>
    <col min="6402" max="6402" width="9.1796875" style="90"/>
    <col min="6403" max="6403" width="14.1796875" style="90" customWidth="1"/>
    <col min="6404" max="6404" width="24.26953125" style="90" customWidth="1"/>
    <col min="6405" max="6405" width="38.7265625" style="90" customWidth="1"/>
    <col min="6406" max="6656" width="9.1796875" style="90"/>
    <col min="6657" max="6657" width="6.453125" style="90" customWidth="1"/>
    <col min="6658" max="6658" width="9.1796875" style="90"/>
    <col min="6659" max="6659" width="14.1796875" style="90" customWidth="1"/>
    <col min="6660" max="6660" width="24.26953125" style="90" customWidth="1"/>
    <col min="6661" max="6661" width="38.7265625" style="90" customWidth="1"/>
    <col min="6662" max="6912" width="9.1796875" style="90"/>
    <col min="6913" max="6913" width="6.453125" style="90" customWidth="1"/>
    <col min="6914" max="6914" width="9.1796875" style="90"/>
    <col min="6915" max="6915" width="14.1796875" style="90" customWidth="1"/>
    <col min="6916" max="6916" width="24.26953125" style="90" customWidth="1"/>
    <col min="6917" max="6917" width="38.7265625" style="90" customWidth="1"/>
    <col min="6918" max="7168" width="9.1796875" style="90"/>
    <col min="7169" max="7169" width="6.453125" style="90" customWidth="1"/>
    <col min="7170" max="7170" width="9.1796875" style="90"/>
    <col min="7171" max="7171" width="14.1796875" style="90" customWidth="1"/>
    <col min="7172" max="7172" width="24.26953125" style="90" customWidth="1"/>
    <col min="7173" max="7173" width="38.7265625" style="90" customWidth="1"/>
    <col min="7174" max="7424" width="9.1796875" style="90"/>
    <col min="7425" max="7425" width="6.453125" style="90" customWidth="1"/>
    <col min="7426" max="7426" width="9.1796875" style="90"/>
    <col min="7427" max="7427" width="14.1796875" style="90" customWidth="1"/>
    <col min="7428" max="7428" width="24.26953125" style="90" customWidth="1"/>
    <col min="7429" max="7429" width="38.7265625" style="90" customWidth="1"/>
    <col min="7430" max="7680" width="9.1796875" style="90"/>
    <col min="7681" max="7681" width="6.453125" style="90" customWidth="1"/>
    <col min="7682" max="7682" width="9.1796875" style="90"/>
    <col min="7683" max="7683" width="14.1796875" style="90" customWidth="1"/>
    <col min="7684" max="7684" width="24.26953125" style="90" customWidth="1"/>
    <col min="7685" max="7685" width="38.7265625" style="90" customWidth="1"/>
    <col min="7686" max="7936" width="9.1796875" style="90"/>
    <col min="7937" max="7937" width="6.453125" style="90" customWidth="1"/>
    <col min="7938" max="7938" width="9.1796875" style="90"/>
    <col min="7939" max="7939" width="14.1796875" style="90" customWidth="1"/>
    <col min="7940" max="7940" width="24.26953125" style="90" customWidth="1"/>
    <col min="7941" max="7941" width="38.7265625" style="90" customWidth="1"/>
    <col min="7942" max="8192" width="9.1796875" style="90"/>
    <col min="8193" max="8193" width="6.453125" style="90" customWidth="1"/>
    <col min="8194" max="8194" width="9.1796875" style="90"/>
    <col min="8195" max="8195" width="14.1796875" style="90" customWidth="1"/>
    <col min="8196" max="8196" width="24.26953125" style="90" customWidth="1"/>
    <col min="8197" max="8197" width="38.7265625" style="90" customWidth="1"/>
    <col min="8198" max="8448" width="9.1796875" style="90"/>
    <col min="8449" max="8449" width="6.453125" style="90" customWidth="1"/>
    <col min="8450" max="8450" width="9.1796875" style="90"/>
    <col min="8451" max="8451" width="14.1796875" style="90" customWidth="1"/>
    <col min="8452" max="8452" width="24.26953125" style="90" customWidth="1"/>
    <col min="8453" max="8453" width="38.7265625" style="90" customWidth="1"/>
    <col min="8454" max="8704" width="9.1796875" style="90"/>
    <col min="8705" max="8705" width="6.453125" style="90" customWidth="1"/>
    <col min="8706" max="8706" width="9.1796875" style="90"/>
    <col min="8707" max="8707" width="14.1796875" style="90" customWidth="1"/>
    <col min="8708" max="8708" width="24.26953125" style="90" customWidth="1"/>
    <col min="8709" max="8709" width="38.7265625" style="90" customWidth="1"/>
    <col min="8710" max="8960" width="9.1796875" style="90"/>
    <col min="8961" max="8961" width="6.453125" style="90" customWidth="1"/>
    <col min="8962" max="8962" width="9.1796875" style="90"/>
    <col min="8963" max="8963" width="14.1796875" style="90" customWidth="1"/>
    <col min="8964" max="8964" width="24.26953125" style="90" customWidth="1"/>
    <col min="8965" max="8965" width="38.7265625" style="90" customWidth="1"/>
    <col min="8966" max="9216" width="9.1796875" style="90"/>
    <col min="9217" max="9217" width="6.453125" style="90" customWidth="1"/>
    <col min="9218" max="9218" width="9.1796875" style="90"/>
    <col min="9219" max="9219" width="14.1796875" style="90" customWidth="1"/>
    <col min="9220" max="9220" width="24.26953125" style="90" customWidth="1"/>
    <col min="9221" max="9221" width="38.7265625" style="90" customWidth="1"/>
    <col min="9222" max="9472" width="9.1796875" style="90"/>
    <col min="9473" max="9473" width="6.453125" style="90" customWidth="1"/>
    <col min="9474" max="9474" width="9.1796875" style="90"/>
    <col min="9475" max="9475" width="14.1796875" style="90" customWidth="1"/>
    <col min="9476" max="9476" width="24.26953125" style="90" customWidth="1"/>
    <col min="9477" max="9477" width="38.7265625" style="90" customWidth="1"/>
    <col min="9478" max="9728" width="9.1796875" style="90"/>
    <col min="9729" max="9729" width="6.453125" style="90" customWidth="1"/>
    <col min="9730" max="9730" width="9.1796875" style="90"/>
    <col min="9731" max="9731" width="14.1796875" style="90" customWidth="1"/>
    <col min="9732" max="9732" width="24.26953125" style="90" customWidth="1"/>
    <col min="9733" max="9733" width="38.7265625" style="90" customWidth="1"/>
    <col min="9734" max="9984" width="9.1796875" style="90"/>
    <col min="9985" max="9985" width="6.453125" style="90" customWidth="1"/>
    <col min="9986" max="9986" width="9.1796875" style="90"/>
    <col min="9987" max="9987" width="14.1796875" style="90" customWidth="1"/>
    <col min="9988" max="9988" width="24.26953125" style="90" customWidth="1"/>
    <col min="9989" max="9989" width="38.7265625" style="90" customWidth="1"/>
    <col min="9990" max="10240" width="9.1796875" style="90"/>
    <col min="10241" max="10241" width="6.453125" style="90" customWidth="1"/>
    <col min="10242" max="10242" width="9.1796875" style="90"/>
    <col min="10243" max="10243" width="14.1796875" style="90" customWidth="1"/>
    <col min="10244" max="10244" width="24.26953125" style="90" customWidth="1"/>
    <col min="10245" max="10245" width="38.7265625" style="90" customWidth="1"/>
    <col min="10246" max="10496" width="9.1796875" style="90"/>
    <col min="10497" max="10497" width="6.453125" style="90" customWidth="1"/>
    <col min="10498" max="10498" width="9.1796875" style="90"/>
    <col min="10499" max="10499" width="14.1796875" style="90" customWidth="1"/>
    <col min="10500" max="10500" width="24.26953125" style="90" customWidth="1"/>
    <col min="10501" max="10501" width="38.7265625" style="90" customWidth="1"/>
    <col min="10502" max="10752" width="9.1796875" style="90"/>
    <col min="10753" max="10753" width="6.453125" style="90" customWidth="1"/>
    <col min="10754" max="10754" width="9.1796875" style="90"/>
    <col min="10755" max="10755" width="14.1796875" style="90" customWidth="1"/>
    <col min="10756" max="10756" width="24.26953125" style="90" customWidth="1"/>
    <col min="10757" max="10757" width="38.7265625" style="90" customWidth="1"/>
    <col min="10758" max="11008" width="9.1796875" style="90"/>
    <col min="11009" max="11009" width="6.453125" style="90" customWidth="1"/>
    <col min="11010" max="11010" width="9.1796875" style="90"/>
    <col min="11011" max="11011" width="14.1796875" style="90" customWidth="1"/>
    <col min="11012" max="11012" width="24.26953125" style="90" customWidth="1"/>
    <col min="11013" max="11013" width="38.7265625" style="90" customWidth="1"/>
    <col min="11014" max="11264" width="9.1796875" style="90"/>
    <col min="11265" max="11265" width="6.453125" style="90" customWidth="1"/>
    <col min="11266" max="11266" width="9.1796875" style="90"/>
    <col min="11267" max="11267" width="14.1796875" style="90" customWidth="1"/>
    <col min="11268" max="11268" width="24.26953125" style="90" customWidth="1"/>
    <col min="11269" max="11269" width="38.7265625" style="90" customWidth="1"/>
    <col min="11270" max="11520" width="9.1796875" style="90"/>
    <col min="11521" max="11521" width="6.453125" style="90" customWidth="1"/>
    <col min="11522" max="11522" width="9.1796875" style="90"/>
    <col min="11523" max="11523" width="14.1796875" style="90" customWidth="1"/>
    <col min="11524" max="11524" width="24.26953125" style="90" customWidth="1"/>
    <col min="11525" max="11525" width="38.7265625" style="90" customWidth="1"/>
    <col min="11526" max="11776" width="9.1796875" style="90"/>
    <col min="11777" max="11777" width="6.453125" style="90" customWidth="1"/>
    <col min="11778" max="11778" width="9.1796875" style="90"/>
    <col min="11779" max="11779" width="14.1796875" style="90" customWidth="1"/>
    <col min="11780" max="11780" width="24.26953125" style="90" customWidth="1"/>
    <col min="11781" max="11781" width="38.7265625" style="90" customWidth="1"/>
    <col min="11782" max="12032" width="9.1796875" style="90"/>
    <col min="12033" max="12033" width="6.453125" style="90" customWidth="1"/>
    <col min="12034" max="12034" width="9.1796875" style="90"/>
    <col min="12035" max="12035" width="14.1796875" style="90" customWidth="1"/>
    <col min="12036" max="12036" width="24.26953125" style="90" customWidth="1"/>
    <col min="12037" max="12037" width="38.7265625" style="90" customWidth="1"/>
    <col min="12038" max="12288" width="9.1796875" style="90"/>
    <col min="12289" max="12289" width="6.453125" style="90" customWidth="1"/>
    <col min="12290" max="12290" width="9.1796875" style="90"/>
    <col min="12291" max="12291" width="14.1796875" style="90" customWidth="1"/>
    <col min="12292" max="12292" width="24.26953125" style="90" customWidth="1"/>
    <col min="12293" max="12293" width="38.7265625" style="90" customWidth="1"/>
    <col min="12294" max="12544" width="9.1796875" style="90"/>
    <col min="12545" max="12545" width="6.453125" style="90" customWidth="1"/>
    <col min="12546" max="12546" width="9.1796875" style="90"/>
    <col min="12547" max="12547" width="14.1796875" style="90" customWidth="1"/>
    <col min="12548" max="12548" width="24.26953125" style="90" customWidth="1"/>
    <col min="12549" max="12549" width="38.7265625" style="90" customWidth="1"/>
    <col min="12550" max="12800" width="9.1796875" style="90"/>
    <col min="12801" max="12801" width="6.453125" style="90" customWidth="1"/>
    <col min="12802" max="12802" width="9.1796875" style="90"/>
    <col min="12803" max="12803" width="14.1796875" style="90" customWidth="1"/>
    <col min="12804" max="12804" width="24.26953125" style="90" customWidth="1"/>
    <col min="12805" max="12805" width="38.7265625" style="90" customWidth="1"/>
    <col min="12806" max="13056" width="9.1796875" style="90"/>
    <col min="13057" max="13057" width="6.453125" style="90" customWidth="1"/>
    <col min="13058" max="13058" width="9.1796875" style="90"/>
    <col min="13059" max="13059" width="14.1796875" style="90" customWidth="1"/>
    <col min="13060" max="13060" width="24.26953125" style="90" customWidth="1"/>
    <col min="13061" max="13061" width="38.7265625" style="90" customWidth="1"/>
    <col min="13062" max="13312" width="9.1796875" style="90"/>
    <col min="13313" max="13313" width="6.453125" style="90" customWidth="1"/>
    <col min="13314" max="13314" width="9.1796875" style="90"/>
    <col min="13315" max="13315" width="14.1796875" style="90" customWidth="1"/>
    <col min="13316" max="13316" width="24.26953125" style="90" customWidth="1"/>
    <col min="13317" max="13317" width="38.7265625" style="90" customWidth="1"/>
    <col min="13318" max="13568" width="9.1796875" style="90"/>
    <col min="13569" max="13569" width="6.453125" style="90" customWidth="1"/>
    <col min="13570" max="13570" width="9.1796875" style="90"/>
    <col min="13571" max="13571" width="14.1796875" style="90" customWidth="1"/>
    <col min="13572" max="13572" width="24.26953125" style="90" customWidth="1"/>
    <col min="13573" max="13573" width="38.7265625" style="90" customWidth="1"/>
    <col min="13574" max="13824" width="9.1796875" style="90"/>
    <col min="13825" max="13825" width="6.453125" style="90" customWidth="1"/>
    <col min="13826" max="13826" width="9.1796875" style="90"/>
    <col min="13827" max="13827" width="14.1796875" style="90" customWidth="1"/>
    <col min="13828" max="13828" width="24.26953125" style="90" customWidth="1"/>
    <col min="13829" max="13829" width="38.7265625" style="90" customWidth="1"/>
    <col min="13830" max="14080" width="9.1796875" style="90"/>
    <col min="14081" max="14081" width="6.453125" style="90" customWidth="1"/>
    <col min="14082" max="14082" width="9.1796875" style="90"/>
    <col min="14083" max="14083" width="14.1796875" style="90" customWidth="1"/>
    <col min="14084" max="14084" width="24.26953125" style="90" customWidth="1"/>
    <col min="14085" max="14085" width="38.7265625" style="90" customWidth="1"/>
    <col min="14086" max="14336" width="9.1796875" style="90"/>
    <col min="14337" max="14337" width="6.453125" style="90" customWidth="1"/>
    <col min="14338" max="14338" width="9.1796875" style="90"/>
    <col min="14339" max="14339" width="14.1796875" style="90" customWidth="1"/>
    <col min="14340" max="14340" width="24.26953125" style="90" customWidth="1"/>
    <col min="14341" max="14341" width="38.7265625" style="90" customWidth="1"/>
    <col min="14342" max="14592" width="9.1796875" style="90"/>
    <col min="14593" max="14593" width="6.453125" style="90" customWidth="1"/>
    <col min="14594" max="14594" width="9.1796875" style="90"/>
    <col min="14595" max="14595" width="14.1796875" style="90" customWidth="1"/>
    <col min="14596" max="14596" width="24.26953125" style="90" customWidth="1"/>
    <col min="14597" max="14597" width="38.7265625" style="90" customWidth="1"/>
    <col min="14598" max="14848" width="9.1796875" style="90"/>
    <col min="14849" max="14849" width="6.453125" style="90" customWidth="1"/>
    <col min="14850" max="14850" width="9.1796875" style="90"/>
    <col min="14851" max="14851" width="14.1796875" style="90" customWidth="1"/>
    <col min="14852" max="14852" width="24.26953125" style="90" customWidth="1"/>
    <col min="14853" max="14853" width="38.7265625" style="90" customWidth="1"/>
    <col min="14854" max="15104" width="9.1796875" style="90"/>
    <col min="15105" max="15105" width="6.453125" style="90" customWidth="1"/>
    <col min="15106" max="15106" width="9.1796875" style="90"/>
    <col min="15107" max="15107" width="14.1796875" style="90" customWidth="1"/>
    <col min="15108" max="15108" width="24.26953125" style="90" customWidth="1"/>
    <col min="15109" max="15109" width="38.7265625" style="90" customWidth="1"/>
    <col min="15110" max="15360" width="9.1796875" style="90"/>
    <col min="15361" max="15361" width="6.453125" style="90" customWidth="1"/>
    <col min="15362" max="15362" width="9.1796875" style="90"/>
    <col min="15363" max="15363" width="14.1796875" style="90" customWidth="1"/>
    <col min="15364" max="15364" width="24.26953125" style="90" customWidth="1"/>
    <col min="15365" max="15365" width="38.7265625" style="90" customWidth="1"/>
    <col min="15366" max="15616" width="9.1796875" style="90"/>
    <col min="15617" max="15617" width="6.453125" style="90" customWidth="1"/>
    <col min="15618" max="15618" width="9.1796875" style="90"/>
    <col min="15619" max="15619" width="14.1796875" style="90" customWidth="1"/>
    <col min="15620" max="15620" width="24.26953125" style="90" customWidth="1"/>
    <col min="15621" max="15621" width="38.7265625" style="90" customWidth="1"/>
    <col min="15622" max="15872" width="9.1796875" style="90"/>
    <col min="15873" max="15873" width="6.453125" style="90" customWidth="1"/>
    <col min="15874" max="15874" width="9.1796875" style="90"/>
    <col min="15875" max="15875" width="14.1796875" style="90" customWidth="1"/>
    <col min="15876" max="15876" width="24.26953125" style="90" customWidth="1"/>
    <col min="15877" max="15877" width="38.7265625" style="90" customWidth="1"/>
    <col min="15878" max="16128" width="9.1796875" style="90"/>
    <col min="16129" max="16129" width="6.453125" style="90" customWidth="1"/>
    <col min="16130" max="16130" width="9.1796875" style="90"/>
    <col min="16131" max="16131" width="14.1796875" style="90" customWidth="1"/>
    <col min="16132" max="16132" width="24.26953125" style="90" customWidth="1"/>
    <col min="16133" max="16133" width="38.7265625" style="90" customWidth="1"/>
    <col min="16134" max="16384" width="9.1796875" style="90"/>
  </cols>
  <sheetData>
    <row r="1" spans="1:20" x14ac:dyDescent="0.3">
      <c r="A1" s="154"/>
      <c r="B1" s="154"/>
      <c r="C1" s="154"/>
      <c r="D1" s="154"/>
      <c r="E1" s="154"/>
      <c r="F1" s="154"/>
      <c r="G1" s="89"/>
      <c r="H1" s="89"/>
      <c r="I1" s="89"/>
      <c r="J1" s="89"/>
      <c r="K1" s="89"/>
      <c r="L1" s="89"/>
      <c r="M1" s="89"/>
      <c r="N1" s="89"/>
      <c r="O1" s="89"/>
      <c r="P1" s="89"/>
      <c r="Q1" s="89"/>
      <c r="R1" s="89"/>
      <c r="S1" s="89"/>
      <c r="T1" s="89"/>
    </row>
    <row r="2" spans="1:20" ht="18" x14ac:dyDescent="0.4">
      <c r="A2" s="454" t="s">
        <v>243</v>
      </c>
      <c r="B2" s="454"/>
      <c r="C2" s="454"/>
      <c r="D2" s="454"/>
      <c r="E2" s="454"/>
      <c r="F2" s="154"/>
      <c r="G2" s="89"/>
      <c r="H2" s="89"/>
      <c r="I2" s="89"/>
      <c r="J2" s="89"/>
      <c r="K2" s="89"/>
      <c r="L2" s="89"/>
      <c r="M2" s="89"/>
      <c r="N2" s="89"/>
      <c r="O2" s="89"/>
      <c r="P2" s="89"/>
      <c r="Q2" s="89"/>
      <c r="R2" s="89"/>
      <c r="S2" s="89"/>
      <c r="T2" s="89"/>
    </row>
    <row r="3" spans="1:20" ht="18" x14ac:dyDescent="0.4">
      <c r="A3" s="155"/>
      <c r="B3" s="155"/>
      <c r="C3" s="155"/>
      <c r="D3" s="155"/>
      <c r="E3" s="155"/>
      <c r="F3" s="154"/>
      <c r="G3" s="89"/>
      <c r="H3" s="89"/>
      <c r="I3" s="89"/>
      <c r="J3" s="89"/>
      <c r="K3" s="89"/>
      <c r="L3" s="89"/>
      <c r="M3" s="89"/>
      <c r="N3" s="89"/>
      <c r="O3" s="89"/>
      <c r="P3" s="89"/>
      <c r="Q3" s="89"/>
      <c r="R3" s="89"/>
      <c r="S3" s="89"/>
      <c r="T3" s="89"/>
    </row>
    <row r="4" spans="1:20" x14ac:dyDescent="0.3">
      <c r="A4" s="156"/>
      <c r="B4" s="156"/>
      <c r="C4" s="156"/>
      <c r="D4" s="156"/>
      <c r="E4" s="156"/>
      <c r="F4" s="154"/>
      <c r="G4" s="89"/>
      <c r="H4" s="89"/>
      <c r="I4" s="89"/>
      <c r="J4" s="89"/>
      <c r="K4" s="89"/>
      <c r="L4" s="89"/>
      <c r="M4" s="89"/>
      <c r="N4" s="89"/>
      <c r="O4" s="89"/>
      <c r="P4" s="89"/>
      <c r="Q4" s="89"/>
      <c r="R4" s="89"/>
      <c r="S4" s="89"/>
      <c r="T4" s="89"/>
    </row>
    <row r="5" spans="1:20" ht="14.5" x14ac:dyDescent="0.35">
      <c r="A5" s="157" t="s">
        <v>244</v>
      </c>
      <c r="B5" s="156"/>
      <c r="C5" s="156"/>
      <c r="D5" s="156"/>
      <c r="E5" s="156"/>
      <c r="F5" s="154"/>
      <c r="G5" s="89"/>
      <c r="H5" s="89"/>
      <c r="I5" s="89"/>
      <c r="J5" s="89"/>
      <c r="K5" s="89"/>
      <c r="L5" s="89"/>
      <c r="M5" s="89"/>
      <c r="N5" s="89"/>
      <c r="O5" s="89"/>
      <c r="P5" s="89"/>
      <c r="Q5" s="89"/>
      <c r="R5" s="89"/>
      <c r="S5" s="89"/>
      <c r="T5" s="89"/>
    </row>
    <row r="6" spans="1:20" x14ac:dyDescent="0.3">
      <c r="A6" s="156"/>
      <c r="B6" s="156"/>
      <c r="C6" s="156"/>
      <c r="D6" s="156"/>
      <c r="E6" s="156"/>
      <c r="F6" s="154"/>
      <c r="G6" s="89"/>
      <c r="H6" s="89"/>
      <c r="I6" s="89"/>
      <c r="J6" s="89"/>
      <c r="K6" s="89"/>
      <c r="L6" s="89"/>
      <c r="M6" s="89"/>
      <c r="N6" s="89"/>
      <c r="O6" s="89"/>
      <c r="P6" s="89"/>
      <c r="Q6" s="89"/>
      <c r="R6" s="89"/>
      <c r="S6" s="89"/>
      <c r="T6" s="89"/>
    </row>
    <row r="7" spans="1:20" ht="43.5" x14ac:dyDescent="0.3">
      <c r="A7" s="458" t="s">
        <v>245</v>
      </c>
      <c r="B7" s="458"/>
      <c r="C7" s="158" t="s">
        <v>246</v>
      </c>
      <c r="D7" s="158" t="s">
        <v>247</v>
      </c>
      <c r="E7" s="158" t="s">
        <v>248</v>
      </c>
      <c r="F7" s="154"/>
      <c r="G7" s="89"/>
      <c r="H7" s="89"/>
      <c r="I7" s="89"/>
      <c r="J7" s="89"/>
      <c r="K7" s="89"/>
      <c r="L7" s="89"/>
      <c r="M7" s="89"/>
      <c r="N7" s="89"/>
      <c r="O7" s="89"/>
      <c r="P7" s="89"/>
      <c r="Q7" s="89"/>
      <c r="R7" s="89"/>
      <c r="S7" s="89"/>
      <c r="T7" s="89"/>
    </row>
    <row r="8" spans="1:20" ht="17.25" customHeight="1" x14ac:dyDescent="0.3">
      <c r="A8" s="456"/>
      <c r="B8" s="457"/>
      <c r="C8" s="159"/>
      <c r="D8" s="159"/>
      <c r="E8" s="159"/>
      <c r="F8" s="154"/>
      <c r="G8" s="89"/>
      <c r="H8" s="89"/>
      <c r="I8" s="89"/>
      <c r="J8" s="89"/>
      <c r="K8" s="89"/>
      <c r="L8" s="89"/>
      <c r="M8" s="89"/>
      <c r="N8" s="89"/>
      <c r="O8" s="89"/>
      <c r="P8" s="89"/>
      <c r="Q8" s="89"/>
      <c r="R8" s="89"/>
      <c r="S8" s="89"/>
      <c r="T8" s="89"/>
    </row>
    <row r="9" spans="1:20" ht="17.25" customHeight="1" x14ac:dyDescent="0.3">
      <c r="A9" s="450"/>
      <c r="B9" s="451"/>
      <c r="C9" s="160"/>
      <c r="D9" s="160"/>
      <c r="E9" s="160" t="s">
        <v>249</v>
      </c>
      <c r="F9" s="154"/>
      <c r="G9" s="89"/>
      <c r="H9" s="89"/>
      <c r="I9" s="89"/>
      <c r="J9" s="89"/>
      <c r="K9" s="89"/>
      <c r="L9" s="89"/>
      <c r="M9" s="89"/>
      <c r="N9" s="89"/>
      <c r="O9" s="89"/>
      <c r="P9" s="89"/>
      <c r="Q9" s="89"/>
      <c r="R9" s="89"/>
      <c r="S9" s="89"/>
      <c r="T9" s="89"/>
    </row>
    <row r="10" spans="1:20" ht="17.25" customHeight="1" x14ac:dyDescent="0.3">
      <c r="A10" s="450"/>
      <c r="B10" s="451"/>
      <c r="C10" s="160"/>
      <c r="D10" s="160"/>
      <c r="E10" s="160" t="s">
        <v>240</v>
      </c>
      <c r="F10" s="154"/>
      <c r="G10" s="89"/>
      <c r="H10" s="89"/>
      <c r="I10" s="89"/>
      <c r="J10" s="89"/>
      <c r="K10" s="89"/>
      <c r="L10" s="89"/>
      <c r="M10" s="89"/>
      <c r="N10" s="89"/>
      <c r="O10" s="89"/>
      <c r="P10" s="89"/>
      <c r="Q10" s="89"/>
      <c r="R10" s="89"/>
      <c r="S10" s="89"/>
      <c r="T10" s="89"/>
    </row>
    <row r="11" spans="1:20" ht="17.25" customHeight="1" x14ac:dyDescent="0.3">
      <c r="A11" s="450"/>
      <c r="B11" s="451"/>
      <c r="C11" s="160"/>
      <c r="D11" s="160"/>
      <c r="E11" s="160"/>
      <c r="F11" s="154"/>
      <c r="G11" s="89"/>
      <c r="H11" s="89"/>
      <c r="I11" s="89"/>
      <c r="J11" s="89"/>
      <c r="K11" s="89"/>
      <c r="L11" s="89"/>
      <c r="M11" s="89"/>
      <c r="N11" s="89"/>
      <c r="O11" s="89"/>
      <c r="P11" s="89"/>
      <c r="Q11" s="89"/>
      <c r="R11" s="89"/>
      <c r="S11" s="89"/>
      <c r="T11" s="89"/>
    </row>
    <row r="12" spans="1:20" ht="17.25" customHeight="1" x14ac:dyDescent="0.3">
      <c r="A12" s="450"/>
      <c r="B12" s="451"/>
      <c r="C12" s="160"/>
      <c r="D12" s="160"/>
      <c r="E12" s="160" t="s">
        <v>250</v>
      </c>
      <c r="F12" s="154"/>
      <c r="G12" s="89"/>
      <c r="H12" s="89"/>
      <c r="I12" s="89"/>
      <c r="J12" s="89"/>
      <c r="K12" s="89"/>
      <c r="L12" s="89"/>
      <c r="M12" s="89"/>
      <c r="N12" s="89"/>
      <c r="O12" s="89"/>
      <c r="P12" s="89"/>
      <c r="Q12" s="89"/>
      <c r="R12" s="89"/>
      <c r="S12" s="89"/>
      <c r="T12" s="89"/>
    </row>
    <row r="13" spans="1:20" ht="17.25" customHeight="1" x14ac:dyDescent="0.3">
      <c r="A13" s="450"/>
      <c r="B13" s="451"/>
      <c r="C13" s="160"/>
      <c r="D13" s="160"/>
      <c r="E13" s="160" t="s">
        <v>251</v>
      </c>
      <c r="F13" s="154"/>
      <c r="G13" s="89"/>
      <c r="H13" s="89"/>
      <c r="I13" s="89"/>
      <c r="J13" s="89"/>
      <c r="K13" s="89"/>
      <c r="L13" s="89"/>
      <c r="M13" s="89"/>
      <c r="N13" s="89"/>
      <c r="O13" s="89"/>
      <c r="P13" s="89"/>
      <c r="Q13" s="89"/>
      <c r="R13" s="89"/>
      <c r="S13" s="89"/>
      <c r="T13" s="89"/>
    </row>
    <row r="14" spans="1:20" ht="17.25" customHeight="1" x14ac:dyDescent="0.3">
      <c r="A14" s="450"/>
      <c r="B14" s="451"/>
      <c r="C14" s="160"/>
      <c r="D14" s="160"/>
      <c r="E14" s="160"/>
      <c r="F14" s="154"/>
      <c r="G14" s="89"/>
      <c r="H14" s="89"/>
      <c r="I14" s="89"/>
      <c r="J14" s="89"/>
      <c r="K14" s="89"/>
      <c r="L14" s="89"/>
      <c r="M14" s="89"/>
      <c r="N14" s="89"/>
      <c r="O14" s="89"/>
      <c r="P14" s="89"/>
      <c r="Q14" s="89"/>
      <c r="R14" s="89"/>
      <c r="S14" s="89"/>
      <c r="T14" s="89"/>
    </row>
    <row r="15" spans="1:20" ht="17.25" customHeight="1" x14ac:dyDescent="0.3">
      <c r="A15" s="450"/>
      <c r="B15" s="451"/>
      <c r="C15" s="160"/>
      <c r="D15" s="160"/>
      <c r="E15" s="160" t="s">
        <v>252</v>
      </c>
      <c r="F15" s="154"/>
      <c r="G15" s="89"/>
      <c r="H15" s="89"/>
      <c r="I15" s="89"/>
      <c r="J15" s="89"/>
      <c r="K15" s="89"/>
      <c r="L15" s="89"/>
      <c r="M15" s="89"/>
      <c r="N15" s="89"/>
      <c r="O15" s="89"/>
      <c r="P15" s="89"/>
      <c r="Q15" s="89"/>
      <c r="R15" s="89"/>
      <c r="S15" s="89"/>
      <c r="T15" s="89"/>
    </row>
    <row r="16" spans="1:20" ht="17.25" customHeight="1" x14ac:dyDescent="0.3">
      <c r="A16" s="450"/>
      <c r="B16" s="451"/>
      <c r="C16" s="160"/>
      <c r="D16" s="160"/>
      <c r="E16" s="160"/>
      <c r="F16" s="154"/>
      <c r="G16" s="89"/>
      <c r="H16" s="89"/>
      <c r="I16" s="89"/>
      <c r="J16" s="89"/>
      <c r="K16" s="89"/>
      <c r="L16" s="89"/>
      <c r="M16" s="89"/>
      <c r="N16" s="89"/>
      <c r="O16" s="89"/>
      <c r="P16" s="89"/>
      <c r="Q16" s="89"/>
      <c r="R16" s="89"/>
      <c r="S16" s="89"/>
      <c r="T16" s="89"/>
    </row>
    <row r="17" spans="1:20" ht="17.25" customHeight="1" x14ac:dyDescent="0.3">
      <c r="A17" s="450"/>
      <c r="B17" s="451"/>
      <c r="C17" s="160"/>
      <c r="D17" s="160"/>
      <c r="E17" s="160" t="s">
        <v>250</v>
      </c>
      <c r="F17" s="154"/>
      <c r="G17" s="89"/>
      <c r="H17" s="89"/>
      <c r="I17" s="89"/>
      <c r="J17" s="89"/>
      <c r="K17" s="89"/>
      <c r="L17" s="89"/>
      <c r="M17" s="89"/>
      <c r="N17" s="89"/>
      <c r="O17" s="89"/>
      <c r="P17" s="89"/>
      <c r="Q17" s="89"/>
      <c r="R17" s="89"/>
      <c r="S17" s="89"/>
      <c r="T17" s="89"/>
    </row>
    <row r="18" spans="1:20" ht="17.25" customHeight="1" x14ac:dyDescent="0.3">
      <c r="A18" s="452"/>
      <c r="B18" s="453"/>
      <c r="C18" s="161"/>
      <c r="D18" s="161"/>
      <c r="E18" s="161"/>
      <c r="F18" s="154"/>
      <c r="G18" s="89"/>
      <c r="H18" s="89"/>
      <c r="I18" s="89"/>
      <c r="J18" s="89"/>
      <c r="K18" s="89"/>
      <c r="L18" s="89"/>
      <c r="M18" s="89"/>
      <c r="N18" s="89"/>
      <c r="O18" s="89"/>
      <c r="P18" s="89"/>
      <c r="Q18" s="89"/>
      <c r="R18" s="89"/>
      <c r="S18" s="89"/>
      <c r="T18" s="89"/>
    </row>
    <row r="19" spans="1:20" ht="17.25" customHeight="1" x14ac:dyDescent="0.3">
      <c r="A19" s="456"/>
      <c r="B19" s="457"/>
      <c r="C19" s="159"/>
      <c r="D19" s="159"/>
      <c r="E19" s="159"/>
      <c r="F19" s="154"/>
      <c r="G19" s="89"/>
      <c r="H19" s="89"/>
      <c r="I19" s="89"/>
      <c r="J19" s="89"/>
      <c r="K19" s="89"/>
      <c r="L19" s="89"/>
      <c r="M19" s="89"/>
      <c r="N19" s="89"/>
      <c r="O19" s="89"/>
      <c r="P19" s="89"/>
      <c r="Q19" s="89"/>
      <c r="R19" s="89"/>
      <c r="S19" s="89"/>
      <c r="T19" s="89"/>
    </row>
    <row r="20" spans="1:20" ht="17.25" customHeight="1" x14ac:dyDescent="0.3">
      <c r="A20" s="450"/>
      <c r="B20" s="451"/>
      <c r="C20" s="160"/>
      <c r="D20" s="160"/>
      <c r="E20" s="160" t="s">
        <v>249</v>
      </c>
      <c r="F20" s="154"/>
      <c r="G20" s="89"/>
      <c r="H20" s="89"/>
      <c r="I20" s="89"/>
      <c r="J20" s="89"/>
      <c r="K20" s="89"/>
      <c r="L20" s="89"/>
      <c r="M20" s="89"/>
      <c r="N20" s="89"/>
      <c r="O20" s="89"/>
      <c r="P20" s="89"/>
      <c r="Q20" s="89"/>
      <c r="R20" s="89"/>
      <c r="S20" s="89"/>
      <c r="T20" s="89"/>
    </row>
    <row r="21" spans="1:20" ht="17.25" customHeight="1" x14ac:dyDescent="0.3">
      <c r="A21" s="450"/>
      <c r="B21" s="451"/>
      <c r="C21" s="160"/>
      <c r="D21" s="160"/>
      <c r="E21" s="160" t="s">
        <v>240</v>
      </c>
      <c r="F21" s="154"/>
      <c r="G21" s="89"/>
      <c r="H21" s="89"/>
      <c r="I21" s="89"/>
      <c r="J21" s="89"/>
      <c r="K21" s="89"/>
      <c r="L21" s="89"/>
      <c r="M21" s="89"/>
      <c r="N21" s="89"/>
      <c r="O21" s="89"/>
      <c r="P21" s="89"/>
      <c r="Q21" s="89"/>
      <c r="R21" s="89"/>
      <c r="S21" s="89"/>
      <c r="T21" s="89"/>
    </row>
    <row r="22" spans="1:20" ht="17.25" customHeight="1" x14ac:dyDescent="0.3">
      <c r="A22" s="450"/>
      <c r="B22" s="451"/>
      <c r="C22" s="160"/>
      <c r="D22" s="160"/>
      <c r="E22" s="160"/>
      <c r="F22" s="154"/>
      <c r="G22" s="89"/>
      <c r="H22" s="89"/>
      <c r="I22" s="89"/>
      <c r="J22" s="89"/>
      <c r="K22" s="89"/>
      <c r="L22" s="89"/>
      <c r="M22" s="89"/>
      <c r="N22" s="89"/>
      <c r="O22" s="89"/>
      <c r="P22" s="89"/>
      <c r="Q22" s="89"/>
      <c r="R22" s="89"/>
      <c r="S22" s="89"/>
      <c r="T22" s="89"/>
    </row>
    <row r="23" spans="1:20" ht="17.25" customHeight="1" x14ac:dyDescent="0.3">
      <c r="A23" s="450"/>
      <c r="B23" s="451"/>
      <c r="C23" s="160"/>
      <c r="D23" s="160"/>
      <c r="E23" s="160" t="s">
        <v>250</v>
      </c>
      <c r="F23" s="154"/>
      <c r="G23" s="89"/>
      <c r="H23" s="89"/>
      <c r="I23" s="89"/>
      <c r="J23" s="89"/>
      <c r="K23" s="89"/>
      <c r="L23" s="89"/>
      <c r="M23" s="89"/>
      <c r="N23" s="89"/>
      <c r="O23" s="89"/>
      <c r="P23" s="89"/>
      <c r="Q23" s="89"/>
      <c r="R23" s="89"/>
      <c r="S23" s="89"/>
      <c r="T23" s="89"/>
    </row>
    <row r="24" spans="1:20" ht="17.25" customHeight="1" x14ac:dyDescent="0.3">
      <c r="A24" s="450"/>
      <c r="B24" s="451"/>
      <c r="C24" s="160"/>
      <c r="D24" s="160"/>
      <c r="E24" s="160" t="s">
        <v>251</v>
      </c>
      <c r="F24" s="154"/>
      <c r="G24" s="89"/>
      <c r="H24" s="89"/>
      <c r="I24" s="89"/>
      <c r="J24" s="89"/>
      <c r="K24" s="89"/>
      <c r="L24" s="89"/>
      <c r="M24" s="89"/>
      <c r="N24" s="89"/>
      <c r="O24" s="89"/>
      <c r="P24" s="89"/>
      <c r="Q24" s="89"/>
      <c r="R24" s="89"/>
      <c r="S24" s="89"/>
      <c r="T24" s="89"/>
    </row>
    <row r="25" spans="1:20" ht="17.25" customHeight="1" x14ac:dyDescent="0.3">
      <c r="A25" s="450"/>
      <c r="B25" s="451"/>
      <c r="C25" s="160"/>
      <c r="D25" s="160"/>
      <c r="E25" s="160"/>
      <c r="F25" s="154"/>
      <c r="G25" s="89"/>
      <c r="H25" s="89"/>
      <c r="I25" s="89"/>
      <c r="J25" s="89"/>
      <c r="K25" s="89"/>
      <c r="L25" s="89"/>
      <c r="M25" s="89"/>
      <c r="N25" s="89"/>
      <c r="O25" s="89"/>
      <c r="P25" s="89"/>
      <c r="Q25" s="89"/>
      <c r="R25" s="89"/>
      <c r="S25" s="89"/>
      <c r="T25" s="89"/>
    </row>
    <row r="26" spans="1:20" ht="17.25" customHeight="1" x14ac:dyDescent="0.3">
      <c r="A26" s="450"/>
      <c r="B26" s="451"/>
      <c r="C26" s="160"/>
      <c r="D26" s="160"/>
      <c r="E26" s="160" t="s">
        <v>252</v>
      </c>
      <c r="F26" s="154"/>
      <c r="G26" s="89"/>
      <c r="H26" s="89"/>
      <c r="I26" s="89"/>
      <c r="J26" s="89"/>
      <c r="K26" s="89"/>
      <c r="L26" s="89"/>
      <c r="M26" s="89"/>
      <c r="N26" s="89"/>
      <c r="O26" s="89"/>
      <c r="P26" s="89"/>
      <c r="Q26" s="89"/>
      <c r="R26" s="89"/>
      <c r="S26" s="89"/>
      <c r="T26" s="89"/>
    </row>
    <row r="27" spans="1:20" ht="17.25" customHeight="1" x14ac:dyDescent="0.3">
      <c r="A27" s="450"/>
      <c r="B27" s="451"/>
      <c r="C27" s="160"/>
      <c r="D27" s="160"/>
      <c r="E27" s="160"/>
      <c r="F27" s="154"/>
      <c r="G27" s="89"/>
      <c r="H27" s="89"/>
      <c r="I27" s="89"/>
      <c r="J27" s="89"/>
      <c r="K27" s="89"/>
      <c r="L27" s="89"/>
      <c r="M27" s="89"/>
      <c r="N27" s="89"/>
      <c r="O27" s="89"/>
      <c r="P27" s="89"/>
      <c r="Q27" s="89"/>
      <c r="R27" s="89"/>
      <c r="S27" s="89"/>
      <c r="T27" s="89"/>
    </row>
    <row r="28" spans="1:20" ht="17.25" customHeight="1" x14ac:dyDescent="0.3">
      <c r="A28" s="450"/>
      <c r="B28" s="451"/>
      <c r="C28" s="160"/>
      <c r="D28" s="160"/>
      <c r="E28" s="160" t="s">
        <v>250</v>
      </c>
      <c r="F28" s="154"/>
      <c r="G28" s="89"/>
      <c r="H28" s="89"/>
      <c r="I28" s="89"/>
      <c r="J28" s="89"/>
      <c r="K28" s="89"/>
      <c r="L28" s="89"/>
      <c r="M28" s="89"/>
      <c r="N28" s="89"/>
      <c r="O28" s="89"/>
      <c r="P28" s="89"/>
      <c r="Q28" s="89"/>
      <c r="R28" s="89"/>
      <c r="S28" s="89"/>
      <c r="T28" s="89"/>
    </row>
    <row r="29" spans="1:20" ht="17.25" customHeight="1" x14ac:dyDescent="0.3">
      <c r="A29" s="452"/>
      <c r="B29" s="453"/>
      <c r="C29" s="161"/>
      <c r="D29" s="161"/>
      <c r="E29" s="161"/>
      <c r="F29" s="154"/>
      <c r="G29" s="89"/>
      <c r="H29" s="89"/>
      <c r="I29" s="89"/>
      <c r="J29" s="89"/>
      <c r="K29" s="89"/>
      <c r="L29" s="89"/>
      <c r="M29" s="89"/>
      <c r="N29" s="89"/>
      <c r="O29" s="89"/>
      <c r="P29" s="89"/>
      <c r="Q29" s="89"/>
      <c r="R29" s="89"/>
      <c r="S29" s="89"/>
      <c r="T29" s="89"/>
    </row>
    <row r="30" spans="1:20" ht="17.25" customHeight="1" x14ac:dyDescent="0.3">
      <c r="A30" s="456"/>
      <c r="B30" s="457"/>
      <c r="C30" s="159"/>
      <c r="D30" s="159"/>
      <c r="E30" s="159"/>
      <c r="F30" s="154"/>
      <c r="G30" s="89"/>
      <c r="H30" s="89"/>
      <c r="I30" s="89"/>
      <c r="J30" s="89"/>
      <c r="K30" s="89"/>
      <c r="L30" s="89"/>
      <c r="M30" s="89"/>
      <c r="N30" s="89"/>
      <c r="O30" s="89"/>
      <c r="P30" s="89"/>
      <c r="Q30" s="89"/>
      <c r="R30" s="89"/>
      <c r="S30" s="89"/>
      <c r="T30" s="89"/>
    </row>
    <row r="31" spans="1:20" ht="17.25" customHeight="1" x14ac:dyDescent="0.3">
      <c r="A31" s="450"/>
      <c r="B31" s="451"/>
      <c r="C31" s="160"/>
      <c r="D31" s="160"/>
      <c r="E31" s="160" t="s">
        <v>249</v>
      </c>
      <c r="F31" s="154"/>
      <c r="G31" s="89"/>
      <c r="H31" s="89"/>
      <c r="I31" s="89"/>
      <c r="J31" s="89"/>
      <c r="K31" s="89"/>
      <c r="L31" s="89"/>
      <c r="M31" s="89"/>
      <c r="N31" s="89"/>
      <c r="O31" s="89"/>
      <c r="P31" s="89"/>
      <c r="Q31" s="89"/>
      <c r="R31" s="89"/>
      <c r="S31" s="89"/>
      <c r="T31" s="89"/>
    </row>
    <row r="32" spans="1:20" ht="17.25" customHeight="1" x14ac:dyDescent="0.3">
      <c r="A32" s="450"/>
      <c r="B32" s="451"/>
      <c r="C32" s="160"/>
      <c r="D32" s="160"/>
      <c r="E32" s="160" t="s">
        <v>240</v>
      </c>
      <c r="F32" s="154"/>
      <c r="G32" s="89"/>
      <c r="H32" s="89"/>
      <c r="I32" s="89"/>
      <c r="J32" s="89"/>
      <c r="K32" s="89"/>
      <c r="L32" s="89"/>
      <c r="M32" s="89"/>
      <c r="N32" s="89"/>
      <c r="O32" s="89"/>
      <c r="P32" s="89"/>
      <c r="Q32" s="89"/>
      <c r="R32" s="89"/>
      <c r="S32" s="89"/>
      <c r="T32" s="89"/>
    </row>
    <row r="33" spans="1:20" ht="17.25" customHeight="1" x14ac:dyDescent="0.3">
      <c r="A33" s="450"/>
      <c r="B33" s="451"/>
      <c r="C33" s="160"/>
      <c r="D33" s="160"/>
      <c r="E33" s="160"/>
      <c r="F33" s="154"/>
      <c r="G33" s="89"/>
      <c r="H33" s="89"/>
      <c r="I33" s="89"/>
      <c r="J33" s="89"/>
      <c r="K33" s="89"/>
      <c r="L33" s="89"/>
      <c r="M33" s="89"/>
      <c r="N33" s="89"/>
      <c r="O33" s="89"/>
      <c r="P33" s="89"/>
      <c r="Q33" s="89"/>
      <c r="R33" s="89"/>
      <c r="S33" s="89"/>
      <c r="T33" s="89"/>
    </row>
    <row r="34" spans="1:20" ht="17.25" customHeight="1" x14ac:dyDescent="0.3">
      <c r="A34" s="450"/>
      <c r="B34" s="451"/>
      <c r="C34" s="160"/>
      <c r="D34" s="160"/>
      <c r="E34" s="160" t="s">
        <v>250</v>
      </c>
      <c r="F34" s="154"/>
      <c r="G34" s="89"/>
      <c r="H34" s="89"/>
      <c r="I34" s="89"/>
      <c r="J34" s="89"/>
      <c r="K34" s="89"/>
      <c r="L34" s="89"/>
      <c r="M34" s="89"/>
      <c r="N34" s="89"/>
      <c r="O34" s="89"/>
      <c r="P34" s="89"/>
      <c r="Q34" s="89"/>
      <c r="R34" s="89"/>
      <c r="S34" s="89"/>
      <c r="T34" s="89"/>
    </row>
    <row r="35" spans="1:20" ht="17.25" customHeight="1" x14ac:dyDescent="0.3">
      <c r="A35" s="450"/>
      <c r="B35" s="451"/>
      <c r="C35" s="160"/>
      <c r="D35" s="160"/>
      <c r="E35" s="160" t="s">
        <v>251</v>
      </c>
      <c r="F35" s="154"/>
      <c r="G35" s="89"/>
      <c r="H35" s="89"/>
      <c r="I35" s="89"/>
      <c r="J35" s="89"/>
      <c r="K35" s="89"/>
      <c r="L35" s="89"/>
      <c r="M35" s="89"/>
      <c r="N35" s="89"/>
      <c r="O35" s="89"/>
      <c r="P35" s="89"/>
      <c r="Q35" s="89"/>
      <c r="R35" s="89"/>
      <c r="S35" s="89"/>
      <c r="T35" s="89"/>
    </row>
    <row r="36" spans="1:20" ht="17.25" customHeight="1" x14ac:dyDescent="0.3">
      <c r="A36" s="450"/>
      <c r="B36" s="451"/>
      <c r="C36" s="160"/>
      <c r="D36" s="160"/>
      <c r="E36" s="160"/>
      <c r="F36" s="154"/>
      <c r="G36" s="89"/>
      <c r="H36" s="89"/>
      <c r="I36" s="89"/>
      <c r="J36" s="89"/>
      <c r="K36" s="89"/>
      <c r="L36" s="89"/>
      <c r="M36" s="89"/>
      <c r="N36" s="89"/>
      <c r="O36" s="89"/>
      <c r="P36" s="89"/>
      <c r="Q36" s="89"/>
      <c r="R36" s="89"/>
      <c r="S36" s="89"/>
      <c r="T36" s="89"/>
    </row>
    <row r="37" spans="1:20" ht="17.25" customHeight="1" x14ac:dyDescent="0.3">
      <c r="A37" s="450"/>
      <c r="B37" s="451"/>
      <c r="C37" s="160"/>
      <c r="D37" s="160"/>
      <c r="E37" s="160" t="s">
        <v>252</v>
      </c>
      <c r="F37" s="154"/>
      <c r="G37" s="89"/>
      <c r="H37" s="89"/>
      <c r="I37" s="89"/>
      <c r="J37" s="89"/>
      <c r="K37" s="89"/>
      <c r="L37" s="89"/>
      <c r="M37" s="89"/>
      <c r="N37" s="89"/>
      <c r="O37" s="89"/>
      <c r="P37" s="89"/>
      <c r="Q37" s="89"/>
      <c r="R37" s="89"/>
      <c r="S37" s="89"/>
      <c r="T37" s="89"/>
    </row>
    <row r="38" spans="1:20" ht="17.25" customHeight="1" x14ac:dyDescent="0.3">
      <c r="A38" s="450"/>
      <c r="B38" s="451"/>
      <c r="C38" s="160"/>
      <c r="D38" s="160"/>
      <c r="E38" s="160"/>
      <c r="F38" s="154"/>
      <c r="G38" s="89"/>
      <c r="H38" s="89"/>
      <c r="I38" s="89"/>
      <c r="J38" s="89"/>
      <c r="K38" s="89"/>
      <c r="L38" s="89"/>
      <c r="M38" s="89"/>
      <c r="N38" s="89"/>
      <c r="O38" s="89"/>
      <c r="P38" s="89"/>
      <c r="Q38" s="89"/>
      <c r="R38" s="89"/>
      <c r="S38" s="89"/>
      <c r="T38" s="89"/>
    </row>
    <row r="39" spans="1:20" ht="17.25" customHeight="1" x14ac:dyDescent="0.3">
      <c r="A39" s="450"/>
      <c r="B39" s="451"/>
      <c r="C39" s="160"/>
      <c r="D39" s="160"/>
      <c r="E39" s="160" t="s">
        <v>250</v>
      </c>
      <c r="F39" s="154"/>
      <c r="G39" s="89"/>
      <c r="H39" s="89"/>
      <c r="I39" s="89"/>
      <c r="J39" s="89"/>
      <c r="K39" s="89"/>
      <c r="L39" s="89"/>
      <c r="M39" s="89"/>
      <c r="N39" s="89"/>
      <c r="O39" s="89"/>
      <c r="P39" s="89"/>
      <c r="Q39" s="89"/>
      <c r="R39" s="89"/>
      <c r="S39" s="89"/>
      <c r="T39" s="89"/>
    </row>
    <row r="40" spans="1:20" ht="17.25" customHeight="1" x14ac:dyDescent="0.3">
      <c r="A40" s="452"/>
      <c r="B40" s="453"/>
      <c r="C40" s="161"/>
      <c r="D40" s="161"/>
      <c r="E40" s="161"/>
      <c r="F40" s="154"/>
      <c r="G40" s="89"/>
      <c r="H40" s="89"/>
      <c r="I40" s="89"/>
      <c r="J40" s="89"/>
      <c r="K40" s="89"/>
      <c r="L40" s="89"/>
      <c r="M40" s="89"/>
      <c r="N40" s="89"/>
      <c r="O40" s="89"/>
      <c r="P40" s="89"/>
      <c r="Q40" s="89"/>
      <c r="R40" s="89"/>
      <c r="S40" s="89"/>
      <c r="T40" s="89"/>
    </row>
    <row r="41" spans="1:20" x14ac:dyDescent="0.3">
      <c r="A41" s="156"/>
      <c r="B41" s="156"/>
      <c r="C41" s="156"/>
      <c r="D41" s="156"/>
      <c r="E41" s="156"/>
      <c r="F41" s="154"/>
      <c r="G41" s="89"/>
      <c r="H41" s="89"/>
      <c r="I41" s="89"/>
      <c r="J41" s="89"/>
      <c r="K41" s="89"/>
      <c r="L41" s="89"/>
      <c r="M41" s="89"/>
      <c r="N41" s="89"/>
      <c r="O41" s="89"/>
      <c r="P41" s="89"/>
      <c r="Q41" s="89"/>
      <c r="R41" s="89"/>
      <c r="S41" s="89"/>
      <c r="T41" s="89"/>
    </row>
    <row r="42" spans="1:20" ht="18" x14ac:dyDescent="0.4">
      <c r="A42" s="454" t="s">
        <v>243</v>
      </c>
      <c r="B42" s="454"/>
      <c r="C42" s="454"/>
      <c r="D42" s="454"/>
      <c r="E42" s="454"/>
      <c r="F42" s="154"/>
      <c r="G42" s="89"/>
      <c r="H42" s="89"/>
      <c r="I42" s="89"/>
      <c r="J42" s="89"/>
      <c r="K42" s="89"/>
      <c r="L42" s="89"/>
      <c r="M42" s="89"/>
      <c r="N42" s="89"/>
      <c r="O42" s="89"/>
      <c r="P42" s="89"/>
      <c r="Q42" s="89"/>
      <c r="R42" s="89"/>
      <c r="S42" s="89"/>
      <c r="T42" s="89"/>
    </row>
    <row r="43" spans="1:20" x14ac:dyDescent="0.3">
      <c r="A43" s="156"/>
      <c r="B43" s="156"/>
      <c r="C43" s="156"/>
      <c r="D43" s="156"/>
      <c r="E43" s="156"/>
      <c r="F43" s="154"/>
      <c r="G43" s="89"/>
      <c r="H43" s="89"/>
      <c r="I43" s="89"/>
      <c r="J43" s="89"/>
      <c r="K43" s="89"/>
      <c r="L43" s="89"/>
      <c r="M43" s="89"/>
      <c r="N43" s="89"/>
      <c r="O43" s="89"/>
      <c r="P43" s="89"/>
      <c r="Q43" s="89"/>
      <c r="R43" s="89"/>
      <c r="S43" s="89"/>
      <c r="T43" s="89"/>
    </row>
    <row r="44" spans="1:20" ht="14.5" x14ac:dyDescent="0.35">
      <c r="A44" s="157" t="s">
        <v>244</v>
      </c>
      <c r="B44" s="156"/>
      <c r="C44" s="156"/>
      <c r="D44" s="156"/>
      <c r="E44" s="156"/>
      <c r="F44" s="154"/>
      <c r="G44" s="89"/>
      <c r="H44" s="89"/>
      <c r="I44" s="89"/>
      <c r="J44" s="89"/>
      <c r="K44" s="89"/>
      <c r="L44" s="89"/>
      <c r="M44" s="89"/>
      <c r="N44" s="89"/>
      <c r="O44" s="89"/>
      <c r="P44" s="89"/>
      <c r="Q44" s="89"/>
      <c r="R44" s="89"/>
      <c r="S44" s="89"/>
      <c r="T44" s="89"/>
    </row>
    <row r="45" spans="1:20" x14ac:dyDescent="0.3">
      <c r="A45" s="156"/>
      <c r="B45" s="156"/>
      <c r="C45" s="156"/>
      <c r="D45" s="156"/>
      <c r="E45" s="156"/>
      <c r="F45" s="154"/>
      <c r="G45" s="89"/>
      <c r="H45" s="89"/>
      <c r="I45" s="89"/>
      <c r="J45" s="89"/>
      <c r="K45" s="89"/>
      <c r="L45" s="89"/>
      <c r="M45" s="89"/>
      <c r="N45" s="89"/>
      <c r="O45" s="89"/>
      <c r="P45" s="89"/>
      <c r="Q45" s="89"/>
      <c r="R45" s="89"/>
      <c r="S45" s="89"/>
      <c r="T45" s="89"/>
    </row>
    <row r="46" spans="1:20" ht="14.5" x14ac:dyDescent="0.3">
      <c r="A46" s="162" t="s">
        <v>253</v>
      </c>
      <c r="B46" s="455" t="s">
        <v>254</v>
      </c>
      <c r="C46" s="455"/>
      <c r="D46" s="455"/>
      <c r="E46" s="455"/>
      <c r="F46" s="154"/>
      <c r="G46" s="89"/>
      <c r="H46" s="89"/>
      <c r="I46" s="89"/>
      <c r="J46" s="89"/>
      <c r="K46" s="89"/>
      <c r="L46" s="89"/>
      <c r="M46" s="89"/>
      <c r="N46" s="89"/>
      <c r="O46" s="89"/>
      <c r="P46" s="89"/>
      <c r="Q46" s="89"/>
      <c r="R46" s="89"/>
      <c r="S46" s="89"/>
      <c r="T46" s="89"/>
    </row>
    <row r="47" spans="1:20" ht="13.5" customHeight="1" x14ac:dyDescent="0.3">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3">
      <c r="A48" s="164" t="s">
        <v>255</v>
      </c>
      <c r="B48" s="448" t="s">
        <v>199</v>
      </c>
      <c r="C48" s="448"/>
      <c r="D48" s="165"/>
      <c r="E48" s="160"/>
      <c r="F48" s="154"/>
      <c r="G48" s="89"/>
      <c r="H48" s="89"/>
      <c r="I48" s="89"/>
      <c r="J48" s="89"/>
      <c r="K48" s="89"/>
      <c r="L48" s="89"/>
      <c r="M48" s="89"/>
      <c r="N48" s="89"/>
      <c r="O48" s="89"/>
      <c r="P48" s="89"/>
      <c r="Q48" s="89"/>
      <c r="R48" s="89"/>
      <c r="S48" s="89"/>
      <c r="T48" s="89"/>
    </row>
    <row r="49" spans="1:20" ht="13.5" customHeight="1" x14ac:dyDescent="0.3">
      <c r="A49" s="164"/>
      <c r="B49" s="448" t="s">
        <v>256</v>
      </c>
      <c r="C49" s="448"/>
      <c r="D49" s="166"/>
      <c r="E49" s="160" t="s">
        <v>249</v>
      </c>
      <c r="F49" s="154"/>
      <c r="G49" s="89"/>
      <c r="H49" s="89"/>
      <c r="I49" s="89"/>
      <c r="J49" s="89"/>
      <c r="K49" s="89"/>
      <c r="L49" s="89"/>
      <c r="M49" s="89"/>
      <c r="N49" s="89"/>
      <c r="O49" s="89"/>
      <c r="P49" s="89"/>
      <c r="Q49" s="89"/>
      <c r="R49" s="89"/>
      <c r="S49" s="89"/>
      <c r="T49" s="89"/>
    </row>
    <row r="50" spans="1:20" ht="13.5" customHeight="1" x14ac:dyDescent="0.3">
      <c r="A50" s="164"/>
      <c r="B50" s="448" t="s">
        <v>30</v>
      </c>
      <c r="C50" s="448"/>
      <c r="D50" s="166"/>
      <c r="E50" s="160" t="s">
        <v>240</v>
      </c>
      <c r="F50" s="154"/>
      <c r="G50" s="89"/>
      <c r="H50" s="89"/>
      <c r="I50" s="89"/>
      <c r="J50" s="89"/>
      <c r="K50" s="89"/>
      <c r="L50" s="89"/>
      <c r="M50" s="89"/>
      <c r="N50" s="89"/>
      <c r="O50" s="89"/>
      <c r="P50" s="89"/>
      <c r="Q50" s="89"/>
      <c r="R50" s="89"/>
      <c r="S50" s="89"/>
      <c r="T50" s="89"/>
    </row>
    <row r="51" spans="1:20" ht="13.5" customHeight="1" x14ac:dyDescent="0.3">
      <c r="A51" s="164"/>
      <c r="B51" s="448" t="s">
        <v>2</v>
      </c>
      <c r="C51" s="448"/>
      <c r="D51" s="166"/>
      <c r="E51" s="160"/>
      <c r="F51" s="154"/>
      <c r="G51" s="89"/>
      <c r="H51" s="89"/>
      <c r="I51" s="89"/>
      <c r="J51" s="89"/>
      <c r="K51" s="89"/>
      <c r="L51" s="89"/>
      <c r="M51" s="89"/>
      <c r="N51" s="89"/>
      <c r="O51" s="89"/>
      <c r="P51" s="89"/>
      <c r="Q51" s="89"/>
      <c r="R51" s="89"/>
      <c r="S51" s="89"/>
      <c r="T51" s="89"/>
    </row>
    <row r="52" spans="1:20" ht="13.5" customHeight="1" x14ac:dyDescent="0.3">
      <c r="A52" s="164"/>
      <c r="B52" s="448" t="s">
        <v>257</v>
      </c>
      <c r="C52" s="448"/>
      <c r="D52" s="160"/>
      <c r="E52" s="160"/>
      <c r="F52" s="154"/>
      <c r="G52" s="89"/>
      <c r="H52" s="89"/>
      <c r="I52" s="89"/>
      <c r="J52" s="89"/>
      <c r="K52" s="89"/>
      <c r="L52" s="89"/>
      <c r="M52" s="89"/>
      <c r="N52" s="89"/>
      <c r="O52" s="89"/>
      <c r="P52" s="89"/>
      <c r="Q52" s="89"/>
      <c r="R52" s="89"/>
      <c r="S52" s="89"/>
      <c r="T52" s="89"/>
    </row>
    <row r="53" spans="1:20" ht="13.5" customHeight="1" x14ac:dyDescent="0.3">
      <c r="A53" s="164"/>
      <c r="B53" s="448" t="s">
        <v>258</v>
      </c>
      <c r="C53" s="448"/>
      <c r="D53" s="165"/>
      <c r="E53" s="160" t="s">
        <v>250</v>
      </c>
      <c r="F53" s="154"/>
      <c r="G53" s="89"/>
      <c r="H53" s="89"/>
      <c r="I53" s="89"/>
      <c r="J53" s="89"/>
      <c r="K53" s="89"/>
      <c r="L53" s="89"/>
      <c r="M53" s="89"/>
      <c r="N53" s="89"/>
      <c r="O53" s="89"/>
      <c r="P53" s="89"/>
      <c r="Q53" s="89"/>
      <c r="R53" s="89"/>
      <c r="S53" s="89"/>
      <c r="T53" s="89"/>
    </row>
    <row r="54" spans="1:20" ht="13.5" customHeight="1" x14ac:dyDescent="0.3">
      <c r="A54" s="164"/>
      <c r="B54" s="448" t="s">
        <v>259</v>
      </c>
      <c r="C54" s="448"/>
      <c r="D54" s="166"/>
      <c r="E54" s="160" t="s">
        <v>251</v>
      </c>
      <c r="F54" s="154"/>
      <c r="G54" s="89"/>
      <c r="H54" s="89"/>
      <c r="I54" s="89"/>
      <c r="J54" s="89"/>
      <c r="K54" s="89"/>
      <c r="L54" s="89"/>
      <c r="M54" s="89"/>
      <c r="N54" s="89"/>
      <c r="O54" s="89"/>
      <c r="P54" s="89"/>
      <c r="Q54" s="89"/>
      <c r="R54" s="89"/>
      <c r="S54" s="89"/>
      <c r="T54" s="89"/>
    </row>
    <row r="55" spans="1:20" ht="13.5" customHeight="1" x14ac:dyDescent="0.3">
      <c r="A55" s="164"/>
      <c r="B55" s="448" t="s">
        <v>260</v>
      </c>
      <c r="C55" s="448"/>
      <c r="D55" s="166"/>
      <c r="E55" s="160"/>
      <c r="F55" s="154"/>
      <c r="G55" s="89"/>
      <c r="H55" s="89"/>
      <c r="I55" s="89"/>
      <c r="J55" s="89"/>
      <c r="K55" s="89"/>
      <c r="L55" s="89"/>
      <c r="M55" s="89"/>
      <c r="N55" s="89"/>
      <c r="O55" s="89"/>
      <c r="P55" s="89"/>
      <c r="Q55" s="89"/>
      <c r="R55" s="89"/>
      <c r="S55" s="89"/>
      <c r="T55" s="89"/>
    </row>
    <row r="56" spans="1:20" ht="13.5" customHeight="1" x14ac:dyDescent="0.3">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3">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3">
      <c r="A58" s="164" t="s">
        <v>255</v>
      </c>
      <c r="B58" s="448" t="s">
        <v>199</v>
      </c>
      <c r="C58" s="448"/>
      <c r="D58" s="165"/>
      <c r="E58" s="160"/>
      <c r="F58" s="154"/>
      <c r="G58" s="89"/>
      <c r="H58" s="89"/>
      <c r="I58" s="89"/>
      <c r="J58" s="89"/>
      <c r="K58" s="89"/>
      <c r="L58" s="89"/>
      <c r="M58" s="89"/>
      <c r="N58" s="89"/>
      <c r="O58" s="89"/>
      <c r="P58" s="89"/>
      <c r="Q58" s="89"/>
      <c r="R58" s="89"/>
      <c r="S58" s="89"/>
      <c r="T58" s="89"/>
    </row>
    <row r="59" spans="1:20" ht="13.5" customHeight="1" x14ac:dyDescent="0.3">
      <c r="A59" s="164"/>
      <c r="B59" s="448" t="s">
        <v>256</v>
      </c>
      <c r="C59" s="448"/>
      <c r="D59" s="166"/>
      <c r="E59" s="160" t="s">
        <v>249</v>
      </c>
      <c r="F59" s="154"/>
      <c r="G59" s="89"/>
      <c r="H59" s="89"/>
      <c r="I59" s="89"/>
      <c r="J59" s="89"/>
      <c r="K59" s="89"/>
      <c r="L59" s="89"/>
      <c r="M59" s="89"/>
      <c r="N59" s="89"/>
      <c r="O59" s="89"/>
      <c r="P59" s="89"/>
      <c r="Q59" s="89"/>
      <c r="R59" s="89"/>
      <c r="S59" s="89"/>
      <c r="T59" s="89"/>
    </row>
    <row r="60" spans="1:20" ht="13.5" customHeight="1" x14ac:dyDescent="0.3">
      <c r="A60" s="164"/>
      <c r="B60" s="448" t="s">
        <v>30</v>
      </c>
      <c r="C60" s="448"/>
      <c r="D60" s="166"/>
      <c r="E60" s="160" t="s">
        <v>240</v>
      </c>
      <c r="F60" s="154"/>
      <c r="G60" s="89"/>
      <c r="H60" s="89"/>
      <c r="I60" s="89"/>
      <c r="J60" s="89"/>
      <c r="K60" s="89"/>
      <c r="L60" s="89"/>
      <c r="M60" s="89"/>
      <c r="N60" s="89"/>
      <c r="O60" s="89"/>
      <c r="P60" s="89"/>
      <c r="Q60" s="89"/>
      <c r="R60" s="89"/>
      <c r="S60" s="89"/>
      <c r="T60" s="89"/>
    </row>
    <row r="61" spans="1:20" ht="13.5" customHeight="1" x14ac:dyDescent="0.3">
      <c r="A61" s="164"/>
      <c r="B61" s="448" t="s">
        <v>2</v>
      </c>
      <c r="C61" s="448"/>
      <c r="D61" s="166"/>
      <c r="E61" s="160"/>
      <c r="F61" s="154"/>
      <c r="G61" s="89"/>
      <c r="H61" s="89"/>
      <c r="I61" s="89"/>
      <c r="J61" s="89"/>
      <c r="K61" s="89"/>
      <c r="L61" s="89"/>
      <c r="M61" s="89"/>
      <c r="N61" s="89"/>
      <c r="O61" s="89"/>
      <c r="P61" s="89"/>
      <c r="Q61" s="89"/>
      <c r="R61" s="89"/>
      <c r="S61" s="89"/>
      <c r="T61" s="89"/>
    </row>
    <row r="62" spans="1:20" ht="13.5" customHeight="1" x14ac:dyDescent="0.3">
      <c r="A62" s="164"/>
      <c r="B62" s="448" t="s">
        <v>257</v>
      </c>
      <c r="C62" s="448"/>
      <c r="D62" s="160"/>
      <c r="E62" s="160"/>
      <c r="F62" s="154"/>
      <c r="G62" s="89"/>
      <c r="H62" s="89"/>
      <c r="I62" s="89"/>
      <c r="J62" s="89"/>
      <c r="K62" s="89"/>
      <c r="L62" s="89"/>
      <c r="M62" s="89"/>
      <c r="N62" s="89"/>
      <c r="O62" s="89"/>
      <c r="P62" s="89"/>
      <c r="Q62" s="89"/>
      <c r="R62" s="89"/>
      <c r="S62" s="89"/>
      <c r="T62" s="89"/>
    </row>
    <row r="63" spans="1:20" ht="13.5" customHeight="1" x14ac:dyDescent="0.3">
      <c r="A63" s="164"/>
      <c r="B63" s="448" t="s">
        <v>258</v>
      </c>
      <c r="C63" s="448"/>
      <c r="D63" s="165"/>
      <c r="E63" s="160" t="s">
        <v>250</v>
      </c>
      <c r="F63" s="154"/>
      <c r="G63" s="89"/>
      <c r="H63" s="89"/>
      <c r="I63" s="89"/>
      <c r="J63" s="89"/>
      <c r="K63" s="89"/>
      <c r="L63" s="89"/>
      <c r="M63" s="89"/>
      <c r="N63" s="89"/>
      <c r="O63" s="89"/>
      <c r="P63" s="89"/>
      <c r="Q63" s="89"/>
      <c r="R63" s="89"/>
      <c r="S63" s="89"/>
      <c r="T63" s="89"/>
    </row>
    <row r="64" spans="1:20" ht="13.5" customHeight="1" x14ac:dyDescent="0.3">
      <c r="A64" s="164"/>
      <c r="B64" s="448" t="s">
        <v>259</v>
      </c>
      <c r="C64" s="448"/>
      <c r="D64" s="166"/>
      <c r="E64" s="160" t="s">
        <v>251</v>
      </c>
      <c r="F64" s="154"/>
      <c r="G64" s="89"/>
      <c r="H64" s="89"/>
      <c r="I64" s="89"/>
      <c r="J64" s="89"/>
      <c r="K64" s="89"/>
      <c r="L64" s="89"/>
      <c r="M64" s="89"/>
      <c r="N64" s="89"/>
      <c r="O64" s="89"/>
      <c r="P64" s="89"/>
      <c r="Q64" s="89"/>
      <c r="R64" s="89"/>
      <c r="S64" s="89"/>
      <c r="T64" s="89"/>
    </row>
    <row r="65" spans="1:20" ht="13.5" customHeight="1" x14ac:dyDescent="0.3">
      <c r="A65" s="164"/>
      <c r="B65" s="448" t="s">
        <v>260</v>
      </c>
      <c r="C65" s="448"/>
      <c r="D65" s="166"/>
      <c r="E65" s="160"/>
      <c r="F65" s="154"/>
      <c r="G65" s="89"/>
      <c r="H65" s="89"/>
      <c r="I65" s="89"/>
      <c r="J65" s="89"/>
      <c r="K65" s="89"/>
      <c r="L65" s="89"/>
      <c r="M65" s="89"/>
      <c r="N65" s="89"/>
      <c r="O65" s="89"/>
      <c r="P65" s="89"/>
      <c r="Q65" s="89"/>
      <c r="R65" s="89"/>
      <c r="S65" s="89"/>
      <c r="T65" s="89"/>
    </row>
    <row r="66" spans="1:20" ht="13.5" customHeight="1" x14ac:dyDescent="0.3">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3">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3">
      <c r="A68" s="164" t="s">
        <v>255</v>
      </c>
      <c r="B68" s="448" t="s">
        <v>199</v>
      </c>
      <c r="C68" s="448"/>
      <c r="D68" s="165"/>
      <c r="E68" s="160"/>
      <c r="F68" s="154"/>
      <c r="G68" s="89"/>
      <c r="H68" s="89"/>
      <c r="I68" s="89"/>
      <c r="J68" s="89"/>
      <c r="K68" s="89"/>
      <c r="L68" s="89"/>
      <c r="M68" s="89"/>
      <c r="N68" s="89"/>
      <c r="O68" s="89"/>
      <c r="P68" s="89"/>
      <c r="Q68" s="89"/>
      <c r="R68" s="89"/>
      <c r="S68" s="89"/>
      <c r="T68" s="89"/>
    </row>
    <row r="69" spans="1:20" ht="13.5" customHeight="1" x14ac:dyDescent="0.3">
      <c r="A69" s="164"/>
      <c r="B69" s="448" t="s">
        <v>256</v>
      </c>
      <c r="C69" s="448"/>
      <c r="D69" s="166"/>
      <c r="E69" s="160" t="s">
        <v>249</v>
      </c>
      <c r="F69" s="154"/>
      <c r="G69" s="89"/>
      <c r="H69" s="89"/>
      <c r="I69" s="89"/>
      <c r="J69" s="89"/>
      <c r="K69" s="89"/>
      <c r="L69" s="89"/>
      <c r="M69" s="89"/>
      <c r="N69" s="89"/>
      <c r="O69" s="89"/>
      <c r="P69" s="89"/>
      <c r="Q69" s="89"/>
      <c r="R69" s="89"/>
      <c r="S69" s="89"/>
      <c r="T69" s="89"/>
    </row>
    <row r="70" spans="1:20" ht="13.5" customHeight="1" x14ac:dyDescent="0.3">
      <c r="A70" s="164"/>
      <c r="B70" s="448" t="s">
        <v>30</v>
      </c>
      <c r="C70" s="448"/>
      <c r="D70" s="166"/>
      <c r="E70" s="160" t="s">
        <v>240</v>
      </c>
      <c r="F70" s="154"/>
      <c r="G70" s="89"/>
      <c r="H70" s="89"/>
      <c r="I70" s="89"/>
      <c r="J70" s="89"/>
      <c r="K70" s="89"/>
      <c r="L70" s="89"/>
      <c r="M70" s="89"/>
      <c r="N70" s="89"/>
      <c r="O70" s="89"/>
      <c r="P70" s="89"/>
      <c r="Q70" s="89"/>
      <c r="R70" s="89"/>
      <c r="S70" s="89"/>
      <c r="T70" s="89"/>
    </row>
    <row r="71" spans="1:20" ht="13.5" customHeight="1" x14ac:dyDescent="0.3">
      <c r="A71" s="164"/>
      <c r="B71" s="448" t="s">
        <v>2</v>
      </c>
      <c r="C71" s="448"/>
      <c r="D71" s="166"/>
      <c r="E71" s="160"/>
      <c r="F71" s="154"/>
      <c r="G71" s="89"/>
      <c r="H71" s="89"/>
      <c r="I71" s="89"/>
      <c r="J71" s="89"/>
      <c r="K71" s="89"/>
      <c r="L71" s="89"/>
      <c r="M71" s="89"/>
      <c r="N71" s="89"/>
      <c r="O71" s="89"/>
      <c r="P71" s="89"/>
      <c r="Q71" s="89"/>
      <c r="R71" s="89"/>
      <c r="S71" s="89"/>
      <c r="T71" s="89"/>
    </row>
    <row r="72" spans="1:20" ht="13.5" customHeight="1" x14ac:dyDescent="0.3">
      <c r="A72" s="160"/>
      <c r="B72" s="448" t="s">
        <v>257</v>
      </c>
      <c r="C72" s="448"/>
      <c r="D72" s="160"/>
      <c r="E72" s="160"/>
      <c r="F72" s="154"/>
      <c r="G72" s="89"/>
      <c r="H72" s="89"/>
      <c r="I72" s="89"/>
      <c r="J72" s="89"/>
      <c r="K72" s="89"/>
      <c r="L72" s="89"/>
      <c r="M72" s="89"/>
      <c r="N72" s="89"/>
      <c r="O72" s="89"/>
      <c r="P72" s="89"/>
      <c r="Q72" s="89"/>
      <c r="R72" s="89"/>
      <c r="S72" s="89"/>
      <c r="T72" s="89"/>
    </row>
    <row r="73" spans="1:20" ht="13.5" customHeight="1" x14ac:dyDescent="0.3">
      <c r="A73" s="160"/>
      <c r="B73" s="448" t="s">
        <v>258</v>
      </c>
      <c r="C73" s="448"/>
      <c r="D73" s="165"/>
      <c r="E73" s="160" t="s">
        <v>250</v>
      </c>
      <c r="F73" s="154"/>
      <c r="G73" s="89"/>
      <c r="H73" s="89"/>
      <c r="I73" s="89"/>
      <c r="J73" s="89"/>
      <c r="K73" s="89"/>
      <c r="L73" s="89"/>
      <c r="M73" s="89"/>
      <c r="N73" s="89"/>
      <c r="O73" s="89"/>
      <c r="P73" s="89"/>
      <c r="Q73" s="89"/>
      <c r="R73" s="89"/>
      <c r="S73" s="89"/>
      <c r="T73" s="89"/>
    </row>
    <row r="74" spans="1:20" ht="13.5" customHeight="1" x14ac:dyDescent="0.3">
      <c r="A74" s="160"/>
      <c r="B74" s="448" t="s">
        <v>259</v>
      </c>
      <c r="C74" s="448"/>
      <c r="D74" s="166"/>
      <c r="E74" s="160" t="s">
        <v>251</v>
      </c>
      <c r="F74" s="154"/>
      <c r="G74" s="89"/>
      <c r="H74" s="89"/>
      <c r="I74" s="89"/>
      <c r="J74" s="89"/>
      <c r="K74" s="89"/>
      <c r="L74" s="89"/>
      <c r="M74" s="89"/>
      <c r="N74" s="89"/>
      <c r="O74" s="89"/>
      <c r="P74" s="89"/>
      <c r="Q74" s="89"/>
      <c r="R74" s="89"/>
      <c r="S74" s="89"/>
      <c r="T74" s="89"/>
    </row>
    <row r="75" spans="1:20" ht="13.5" customHeight="1" x14ac:dyDescent="0.3">
      <c r="A75" s="160"/>
      <c r="B75" s="448" t="s">
        <v>260</v>
      </c>
      <c r="C75" s="448"/>
      <c r="D75" s="166"/>
      <c r="E75" s="160"/>
      <c r="F75" s="154"/>
      <c r="G75" s="89"/>
      <c r="H75" s="89"/>
      <c r="I75" s="89"/>
      <c r="J75" s="89"/>
      <c r="K75" s="89"/>
      <c r="L75" s="89"/>
      <c r="M75" s="89"/>
      <c r="N75" s="89"/>
      <c r="O75" s="89"/>
      <c r="P75" s="89"/>
      <c r="Q75" s="89"/>
      <c r="R75" s="89"/>
      <c r="S75" s="89"/>
      <c r="T75" s="89"/>
    </row>
    <row r="76" spans="1:20" ht="13.5" customHeight="1" x14ac:dyDescent="0.3">
      <c r="A76" s="161"/>
      <c r="B76" s="168"/>
      <c r="C76" s="168"/>
      <c r="D76" s="161"/>
      <c r="E76" s="161"/>
      <c r="F76" s="154"/>
      <c r="G76" s="89"/>
      <c r="H76" s="89"/>
      <c r="I76" s="89"/>
      <c r="J76" s="89"/>
      <c r="K76" s="89"/>
      <c r="L76" s="89"/>
      <c r="M76" s="89"/>
      <c r="N76" s="89"/>
      <c r="O76" s="89"/>
      <c r="P76" s="89"/>
      <c r="Q76" s="89"/>
      <c r="R76" s="89"/>
      <c r="S76" s="89"/>
      <c r="T76" s="89"/>
    </row>
    <row r="77" spans="1:20" x14ac:dyDescent="0.3">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3">
      <c r="A78" s="449" t="s">
        <v>261</v>
      </c>
      <c r="B78" s="449"/>
      <c r="C78" s="449"/>
      <c r="D78" s="156"/>
      <c r="E78" s="170" t="s">
        <v>262</v>
      </c>
      <c r="F78" s="154"/>
      <c r="G78" s="89"/>
      <c r="H78" s="89"/>
      <c r="I78" s="89"/>
      <c r="J78" s="89"/>
      <c r="K78" s="89"/>
      <c r="L78" s="89"/>
      <c r="M78" s="89"/>
      <c r="N78" s="89"/>
      <c r="O78" s="89"/>
      <c r="P78" s="89"/>
      <c r="Q78" s="89"/>
      <c r="R78" s="89"/>
      <c r="S78" s="89"/>
      <c r="T78" s="89"/>
    </row>
    <row r="79" spans="1:20" ht="21.75" customHeight="1" x14ac:dyDescent="0.3">
      <c r="A79" s="449" t="s">
        <v>252</v>
      </c>
      <c r="B79" s="449"/>
      <c r="C79" s="449"/>
      <c r="D79" s="156"/>
      <c r="E79" s="170" t="s">
        <v>91</v>
      </c>
      <c r="F79" s="154"/>
      <c r="G79" s="89"/>
      <c r="H79" s="89"/>
      <c r="I79" s="89"/>
      <c r="J79" s="89"/>
      <c r="K79" s="89"/>
      <c r="L79" s="89"/>
      <c r="M79" s="89"/>
      <c r="N79" s="89"/>
      <c r="O79" s="89"/>
      <c r="P79" s="89"/>
      <c r="Q79" s="89"/>
      <c r="R79" s="89"/>
      <c r="S79" s="89"/>
      <c r="T79" s="89"/>
    </row>
    <row r="80" spans="1:20" ht="21.75" customHeight="1" x14ac:dyDescent="0.3">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3">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3">
      <c r="A82" s="449" t="s">
        <v>238</v>
      </c>
      <c r="B82" s="449"/>
      <c r="C82" s="449"/>
      <c r="D82" s="156"/>
      <c r="E82" s="170" t="s">
        <v>238</v>
      </c>
      <c r="F82" s="154"/>
      <c r="G82" s="89"/>
      <c r="H82" s="89"/>
      <c r="I82" s="89"/>
      <c r="J82" s="89"/>
      <c r="K82" s="89"/>
      <c r="L82" s="89"/>
      <c r="M82" s="89"/>
      <c r="N82" s="89"/>
      <c r="O82" s="89"/>
      <c r="P82" s="89"/>
      <c r="Q82" s="89"/>
      <c r="R82" s="89"/>
      <c r="S82" s="89"/>
      <c r="T82" s="89"/>
    </row>
    <row r="83" spans="1:20" ht="21.75" customHeight="1" x14ac:dyDescent="0.3">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3">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3">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3">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3">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3">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3">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3">
      <c r="A90" s="156"/>
      <c r="B90" s="156"/>
      <c r="C90" s="156"/>
      <c r="D90" s="170" t="s">
        <v>263</v>
      </c>
      <c r="E90" s="156"/>
      <c r="F90" s="154"/>
      <c r="G90" s="89"/>
      <c r="H90" s="89"/>
      <c r="I90" s="89"/>
      <c r="J90" s="89"/>
      <c r="K90" s="89"/>
      <c r="L90" s="89"/>
      <c r="M90" s="89"/>
      <c r="N90" s="89"/>
      <c r="O90" s="89"/>
      <c r="P90" s="89"/>
      <c r="Q90" s="89"/>
      <c r="R90" s="89"/>
      <c r="S90" s="89"/>
      <c r="T90" s="89"/>
    </row>
    <row r="91" spans="1:20" x14ac:dyDescent="0.3">
      <c r="A91" s="154"/>
      <c r="B91" s="154"/>
      <c r="C91" s="154"/>
      <c r="D91" s="154"/>
      <c r="E91" s="154"/>
      <c r="F91" s="154"/>
      <c r="G91" s="89"/>
      <c r="H91" s="89"/>
      <c r="I91" s="89"/>
      <c r="J91" s="89"/>
      <c r="K91" s="89"/>
      <c r="L91" s="89"/>
      <c r="M91" s="89"/>
      <c r="N91" s="89"/>
      <c r="O91" s="89"/>
      <c r="P91" s="89"/>
      <c r="Q91" s="89"/>
      <c r="R91" s="89"/>
      <c r="S91" s="89"/>
      <c r="T91" s="89"/>
    </row>
    <row r="92" spans="1:20" x14ac:dyDescent="0.3">
      <c r="A92" s="89"/>
      <c r="B92" s="89"/>
      <c r="C92" s="89"/>
      <c r="D92" s="89"/>
      <c r="E92" s="89"/>
      <c r="F92" s="89"/>
      <c r="G92" s="89"/>
      <c r="H92" s="89"/>
      <c r="I92" s="89"/>
      <c r="J92" s="89"/>
      <c r="K92" s="89"/>
      <c r="L92" s="89"/>
      <c r="M92" s="89"/>
      <c r="N92" s="89"/>
      <c r="O92" s="89"/>
      <c r="P92" s="89"/>
      <c r="Q92" s="89"/>
      <c r="R92" s="89"/>
      <c r="S92" s="89"/>
      <c r="T92" s="89"/>
    </row>
    <row r="93" spans="1:20" x14ac:dyDescent="0.3">
      <c r="A93" s="89"/>
      <c r="B93" s="89"/>
      <c r="C93" s="89"/>
      <c r="D93" s="89"/>
      <c r="E93" s="89"/>
      <c r="F93" s="89"/>
      <c r="G93" s="89"/>
      <c r="H93" s="89"/>
      <c r="I93" s="89"/>
      <c r="J93" s="89"/>
      <c r="K93" s="89"/>
      <c r="L93" s="89"/>
      <c r="M93" s="89"/>
      <c r="N93" s="89"/>
      <c r="O93" s="89"/>
      <c r="P93" s="89"/>
      <c r="Q93" s="89"/>
      <c r="R93" s="89"/>
      <c r="S93" s="89"/>
      <c r="T93" s="89"/>
    </row>
    <row r="94" spans="1:20" x14ac:dyDescent="0.3">
      <c r="A94" s="89"/>
      <c r="B94" s="89"/>
      <c r="C94" s="89"/>
      <c r="D94" s="89"/>
      <c r="E94" s="89"/>
      <c r="F94" s="89"/>
      <c r="G94" s="89"/>
      <c r="H94" s="89"/>
      <c r="I94" s="89"/>
      <c r="J94" s="89"/>
      <c r="K94" s="89"/>
      <c r="L94" s="89"/>
      <c r="M94" s="89"/>
      <c r="N94" s="89"/>
      <c r="O94" s="89"/>
      <c r="P94" s="89"/>
      <c r="Q94" s="89"/>
      <c r="R94" s="89"/>
      <c r="S94" s="89"/>
      <c r="T94" s="89"/>
    </row>
    <row r="95" spans="1:20" x14ac:dyDescent="0.3">
      <c r="A95" s="89"/>
      <c r="B95" s="89"/>
      <c r="C95" s="89"/>
      <c r="D95" s="89"/>
      <c r="E95" s="89"/>
      <c r="F95" s="89"/>
      <c r="G95" s="89"/>
      <c r="H95" s="89"/>
      <c r="I95" s="89"/>
      <c r="J95" s="89"/>
      <c r="K95" s="89"/>
      <c r="L95" s="89"/>
      <c r="M95" s="89"/>
      <c r="N95" s="89"/>
      <c r="O95" s="89"/>
      <c r="P95" s="89"/>
      <c r="Q95" s="89"/>
      <c r="R95" s="89"/>
      <c r="S95" s="89"/>
      <c r="T95" s="89"/>
    </row>
    <row r="96" spans="1:20" x14ac:dyDescent="0.3">
      <c r="A96" s="89"/>
      <c r="B96" s="89"/>
      <c r="C96" s="89"/>
      <c r="D96" s="89"/>
      <c r="E96" s="89"/>
      <c r="F96" s="89"/>
      <c r="G96" s="89"/>
      <c r="H96" s="89"/>
      <c r="I96" s="89"/>
      <c r="J96" s="89"/>
      <c r="K96" s="89"/>
      <c r="L96" s="89"/>
      <c r="M96" s="89"/>
      <c r="N96" s="89"/>
      <c r="O96" s="89"/>
      <c r="P96" s="89"/>
      <c r="Q96" s="89"/>
      <c r="R96" s="89"/>
      <c r="S96" s="89"/>
      <c r="T96" s="89"/>
    </row>
    <row r="97" spans="1:20" x14ac:dyDescent="0.3">
      <c r="A97" s="89"/>
      <c r="B97" s="89"/>
      <c r="C97" s="89"/>
      <c r="D97" s="89"/>
      <c r="E97" s="89"/>
      <c r="F97" s="89"/>
      <c r="G97" s="89"/>
      <c r="H97" s="89"/>
      <c r="I97" s="89"/>
      <c r="J97" s="89"/>
      <c r="K97" s="89"/>
      <c r="L97" s="89"/>
      <c r="M97" s="89"/>
      <c r="N97" s="89"/>
      <c r="O97" s="89"/>
      <c r="P97" s="89"/>
      <c r="Q97" s="89"/>
      <c r="R97" s="89"/>
      <c r="S97" s="89"/>
      <c r="T97" s="89"/>
    </row>
    <row r="98" spans="1:20" x14ac:dyDescent="0.3">
      <c r="A98" s="89"/>
      <c r="B98" s="89"/>
      <c r="C98" s="89"/>
      <c r="D98" s="89"/>
      <c r="E98" s="89"/>
      <c r="F98" s="89"/>
      <c r="G98" s="89"/>
      <c r="H98" s="89"/>
      <c r="I98" s="89"/>
      <c r="J98" s="89"/>
      <c r="K98" s="89"/>
      <c r="L98" s="89"/>
      <c r="M98" s="89"/>
      <c r="N98" s="89"/>
      <c r="O98" s="89"/>
      <c r="P98" s="89"/>
      <c r="Q98" s="89"/>
      <c r="R98" s="89"/>
      <c r="S98" s="89"/>
      <c r="T98" s="89"/>
    </row>
    <row r="99" spans="1:20" x14ac:dyDescent="0.3">
      <c r="A99" s="89"/>
      <c r="B99" s="89"/>
      <c r="C99" s="89"/>
      <c r="D99" s="89"/>
      <c r="E99" s="89"/>
      <c r="F99" s="89"/>
      <c r="G99" s="89"/>
      <c r="H99" s="89"/>
      <c r="I99" s="89"/>
      <c r="J99" s="89"/>
      <c r="K99" s="89"/>
      <c r="L99" s="89"/>
      <c r="M99" s="89"/>
      <c r="N99" s="89"/>
      <c r="O99" s="89"/>
      <c r="P99" s="89"/>
      <c r="Q99" s="89"/>
      <c r="R99" s="89"/>
      <c r="S99" s="89"/>
      <c r="T99" s="89"/>
    </row>
    <row r="100" spans="1:20" x14ac:dyDescent="0.3">
      <c r="A100" s="89"/>
      <c r="B100" s="89"/>
      <c r="C100" s="89"/>
      <c r="D100" s="89"/>
      <c r="E100" s="89"/>
      <c r="F100" s="89"/>
      <c r="G100" s="89"/>
      <c r="H100" s="89"/>
      <c r="I100" s="89"/>
      <c r="J100" s="89"/>
      <c r="K100" s="89"/>
      <c r="L100" s="89"/>
      <c r="M100" s="89"/>
      <c r="N100" s="89"/>
      <c r="O100" s="89"/>
      <c r="P100" s="89"/>
      <c r="Q100" s="89"/>
      <c r="R100" s="89"/>
      <c r="S100" s="89"/>
      <c r="T100" s="89"/>
    </row>
    <row r="101" spans="1:20" x14ac:dyDescent="0.3">
      <c r="A101" s="89"/>
      <c r="B101" s="89"/>
      <c r="C101" s="89"/>
      <c r="D101" s="89"/>
      <c r="E101" s="89"/>
      <c r="F101" s="89"/>
      <c r="G101" s="89"/>
      <c r="H101" s="89"/>
      <c r="I101" s="89"/>
      <c r="J101" s="89"/>
      <c r="K101" s="89"/>
      <c r="L101" s="89"/>
      <c r="M101" s="89"/>
      <c r="N101" s="89"/>
      <c r="O101" s="89"/>
      <c r="P101" s="89"/>
      <c r="Q101" s="89"/>
      <c r="R101" s="89"/>
      <c r="S101" s="89"/>
      <c r="T101" s="89"/>
    </row>
    <row r="102" spans="1:20" x14ac:dyDescent="0.3">
      <c r="A102" s="89"/>
      <c r="B102" s="89"/>
      <c r="C102" s="89"/>
      <c r="D102" s="89"/>
      <c r="E102" s="89"/>
      <c r="F102" s="89"/>
      <c r="G102" s="89"/>
      <c r="H102" s="89"/>
      <c r="I102" s="89"/>
      <c r="J102" s="89"/>
      <c r="K102" s="89"/>
      <c r="L102" s="89"/>
      <c r="M102" s="89"/>
      <c r="N102" s="89"/>
      <c r="O102" s="89"/>
      <c r="P102" s="89"/>
      <c r="Q102" s="89"/>
      <c r="R102" s="89"/>
      <c r="S102" s="89"/>
      <c r="T102" s="89"/>
    </row>
    <row r="103" spans="1:20" x14ac:dyDescent="0.3">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4.5" x14ac:dyDescent="0.35"/>
  <cols>
    <col min="1" max="1" width="2.81640625" customWidth="1"/>
    <col min="2" max="2" width="9.26953125" customWidth="1"/>
    <col min="3" max="3" width="9.1796875" customWidth="1"/>
    <col min="4" max="4" width="18.7265625" customWidth="1"/>
    <col min="9" max="9" width="13" customWidth="1"/>
  </cols>
  <sheetData>
    <row r="1" spans="1:24" x14ac:dyDescent="0.3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4">
      <c r="A2" s="467" t="s">
        <v>264</v>
      </c>
      <c r="B2" s="467"/>
      <c r="C2" s="467"/>
      <c r="D2" s="467"/>
      <c r="E2" s="467"/>
      <c r="F2" s="467"/>
      <c r="G2" s="467"/>
      <c r="H2" s="467"/>
      <c r="I2" s="467"/>
      <c r="J2" s="172">
        <v>1</v>
      </c>
      <c r="K2" s="171"/>
      <c r="L2" s="171"/>
      <c r="M2" s="171"/>
      <c r="N2" s="171"/>
      <c r="O2" s="171"/>
      <c r="P2" s="171"/>
      <c r="Q2" s="171"/>
      <c r="R2" s="171"/>
      <c r="S2" s="171"/>
      <c r="T2" s="171"/>
      <c r="U2" s="171"/>
      <c r="V2" s="171"/>
      <c r="W2" s="171"/>
      <c r="X2" s="171"/>
    </row>
    <row r="3" spans="1:24" x14ac:dyDescent="0.3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35">
      <c r="A4" s="9"/>
      <c r="B4" s="173" t="s">
        <v>199</v>
      </c>
      <c r="C4" s="119"/>
      <c r="D4" s="119" t="str">
        <f>": "&amp;VLOOKUP($J$2,'DATA SISWA'!$C$10:$AQ$49,4,FALSE)</f>
        <v>: Afgan Satria Pratama</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x14ac:dyDescent="0.35">
      <c r="A5" s="9"/>
      <c r="B5" s="173" t="s">
        <v>216</v>
      </c>
      <c r="C5" s="119"/>
      <c r="D5" s="119" t="str">
        <f>": "&amp;VLOOKUP($J$2,'DATA SISWA'!$C$10:$AQ$49,2,FALSE)&amp;" / "&amp;VLOOKUP($J$2,'DATA SISWA'!$C$10:$AQ$49,3,FALSE)</f>
        <v>: 24071001 / 0094884854</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x14ac:dyDescent="0.3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35">
      <c r="A7" s="9"/>
      <c r="B7" s="173" t="s">
        <v>214</v>
      </c>
      <c r="C7" s="119"/>
      <c r="D7" s="119" t="str">
        <f>": "&amp;VLOOKUP($J$2,'DATA SISWA'!$C$10:$AQ$49,10,FALSE)</f>
        <v>: Krandegan</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x14ac:dyDescent="0.3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x14ac:dyDescent="0.3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35">
      <c r="A10" s="137"/>
      <c r="B10" s="175"/>
      <c r="C10" s="176" t="s">
        <v>4</v>
      </c>
      <c r="D10" s="468" t="s">
        <v>227</v>
      </c>
      <c r="E10" s="468"/>
      <c r="F10" s="468"/>
      <c r="G10" s="468"/>
      <c r="H10" s="176" t="s">
        <v>265</v>
      </c>
      <c r="I10" s="137"/>
      <c r="J10" s="177"/>
      <c r="K10" s="177"/>
      <c r="L10" s="177"/>
      <c r="M10" s="177"/>
      <c r="N10" s="177"/>
      <c r="O10" s="177"/>
      <c r="P10" s="177"/>
      <c r="Q10" s="177"/>
      <c r="R10" s="177"/>
      <c r="S10" s="177"/>
      <c r="T10" s="177"/>
      <c r="U10" s="177"/>
      <c r="V10" s="177"/>
      <c r="W10" s="177"/>
      <c r="X10" s="177"/>
    </row>
    <row r="11" spans="1:24" x14ac:dyDescent="0.35">
      <c r="A11" s="9"/>
      <c r="B11" s="127"/>
      <c r="C11" s="178">
        <v>1</v>
      </c>
      <c r="D11" s="460" t="str">
        <f>INTRAKURIKULER!D9</f>
        <v>Pendidikan Agama dan Budi Pekerti</v>
      </c>
      <c r="E11" s="460"/>
      <c r="F11" s="460"/>
      <c r="G11" s="460"/>
      <c r="H11" s="181" t="str">
        <f>VLOOKUP($J$2,'S1'!$C$16:$S$55,17,FALSE)</f>
        <v>-</v>
      </c>
      <c r="I11" s="9"/>
      <c r="J11" s="171"/>
      <c r="K11" s="171"/>
      <c r="L11" s="171"/>
      <c r="M11" s="171"/>
      <c r="N11" s="171"/>
      <c r="O11" s="171"/>
      <c r="P11" s="171"/>
      <c r="Q11" s="171"/>
      <c r="R11" s="171"/>
      <c r="S11" s="171"/>
      <c r="T11" s="171"/>
      <c r="U11" s="171"/>
      <c r="V11" s="171"/>
      <c r="W11" s="171"/>
      <c r="X11" s="171"/>
    </row>
    <row r="12" spans="1:24" x14ac:dyDescent="0.35">
      <c r="A12" s="9"/>
      <c r="B12" s="127"/>
      <c r="C12" s="178">
        <v>2</v>
      </c>
      <c r="D12" s="460" t="str">
        <f>INTRAKURIKULER!D10</f>
        <v>Pendidikan Pancasila</v>
      </c>
      <c r="E12" s="460"/>
      <c r="F12" s="460"/>
      <c r="G12" s="460"/>
      <c r="H12" s="181" t="str">
        <f>VLOOKUP($J$2,'S2'!$C$16:$S$55,17,FALSE)</f>
        <v>-</v>
      </c>
      <c r="I12" s="9"/>
      <c r="J12" s="171"/>
      <c r="K12" s="171"/>
      <c r="L12" s="171"/>
      <c r="M12" s="171"/>
      <c r="N12" s="171"/>
      <c r="O12" s="171"/>
      <c r="P12" s="171"/>
      <c r="Q12" s="171"/>
      <c r="R12" s="171"/>
      <c r="S12" s="171"/>
      <c r="T12" s="171"/>
      <c r="U12" s="171"/>
      <c r="V12" s="171"/>
      <c r="W12" s="171"/>
      <c r="X12" s="171"/>
    </row>
    <row r="13" spans="1:24" x14ac:dyDescent="0.35">
      <c r="A13" s="9"/>
      <c r="B13" s="127"/>
      <c r="C13" s="178">
        <v>3</v>
      </c>
      <c r="D13" s="460" t="str">
        <f>INTRAKURIKULER!D11</f>
        <v>Bahasa Indonesia</v>
      </c>
      <c r="E13" s="460"/>
      <c r="F13" s="460"/>
      <c r="G13" s="460"/>
      <c r="H13" s="181" t="str">
        <f>VLOOKUP($J$2,'S3'!$C$16:$S$55,17,FALSE)</f>
        <v>-</v>
      </c>
      <c r="I13" s="9"/>
      <c r="J13" s="171"/>
      <c r="K13" s="171"/>
      <c r="L13" s="171"/>
      <c r="M13" s="171"/>
      <c r="N13" s="171"/>
      <c r="O13" s="171"/>
      <c r="P13" s="171"/>
      <c r="Q13" s="171"/>
      <c r="R13" s="171"/>
      <c r="S13" s="171"/>
      <c r="T13" s="171"/>
      <c r="U13" s="171"/>
      <c r="V13" s="171"/>
      <c r="W13" s="171"/>
      <c r="X13" s="171"/>
    </row>
    <row r="14" spans="1:24" x14ac:dyDescent="0.35">
      <c r="A14" s="9"/>
      <c r="B14" s="127"/>
      <c r="C14" s="178">
        <v>4</v>
      </c>
      <c r="D14" s="460" t="str">
        <f>INTRAKURIKULER!D12</f>
        <v>Pendidikan Jasmani Olahraga dan Kesehatan</v>
      </c>
      <c r="E14" s="460"/>
      <c r="F14" s="460"/>
      <c r="G14" s="460"/>
      <c r="H14" s="181">
        <f>VLOOKUP($J$2,'S4'!$C$16:$S$55,17,FALSE)</f>
        <v>80</v>
      </c>
      <c r="I14" s="9"/>
      <c r="J14" s="171"/>
      <c r="K14" s="171"/>
      <c r="L14" s="171"/>
      <c r="M14" s="171"/>
      <c r="N14" s="171"/>
      <c r="O14" s="171"/>
      <c r="P14" s="171"/>
      <c r="Q14" s="171"/>
      <c r="R14" s="171"/>
      <c r="S14" s="171"/>
      <c r="T14" s="171"/>
      <c r="U14" s="171"/>
      <c r="V14" s="171"/>
      <c r="W14" s="171"/>
      <c r="X14" s="171"/>
    </row>
    <row r="15" spans="1:24" x14ac:dyDescent="0.35">
      <c r="A15" s="9"/>
      <c r="B15" s="127"/>
      <c r="C15" s="178">
        <v>5</v>
      </c>
      <c r="D15" s="460" t="str">
        <f>INTRAKURIKULER!D13</f>
        <v>Sejarah</v>
      </c>
      <c r="E15" s="460"/>
      <c r="F15" s="460"/>
      <c r="G15" s="460"/>
      <c r="H15" s="181" t="str">
        <f>VLOOKUP($J$2,'S5'!$C$16:$S$55,17,FALSE)</f>
        <v>-</v>
      </c>
      <c r="I15" s="9"/>
      <c r="J15" s="171"/>
      <c r="K15" s="171"/>
      <c r="L15" s="171"/>
      <c r="M15" s="171"/>
      <c r="N15" s="171"/>
      <c r="O15" s="171"/>
      <c r="P15" s="171"/>
      <c r="Q15" s="171"/>
      <c r="R15" s="171"/>
      <c r="S15" s="171"/>
      <c r="T15" s="171"/>
      <c r="U15" s="171"/>
      <c r="V15" s="171"/>
      <c r="W15" s="171"/>
      <c r="X15" s="171"/>
    </row>
    <row r="16" spans="1:24" x14ac:dyDescent="0.35">
      <c r="A16" s="9"/>
      <c r="B16" s="127"/>
      <c r="C16" s="178">
        <v>6</v>
      </c>
      <c r="D16" s="460" t="str">
        <f>INTRAKURIKULER!D14</f>
        <v>Seni Budaya</v>
      </c>
      <c r="E16" s="460"/>
      <c r="F16" s="460"/>
      <c r="G16" s="460"/>
      <c r="H16" s="181" t="str">
        <f>VLOOKUP($J$2,'S6'!$C$16:$S$55,17,FALSE)</f>
        <v>-</v>
      </c>
      <c r="I16" s="9"/>
      <c r="J16" s="171"/>
      <c r="K16" s="171"/>
      <c r="L16" s="171"/>
      <c r="M16" s="171"/>
      <c r="N16" s="171"/>
      <c r="O16" s="171"/>
      <c r="P16" s="171"/>
      <c r="Q16" s="171"/>
      <c r="R16" s="171"/>
      <c r="S16" s="171"/>
      <c r="T16" s="171"/>
      <c r="U16" s="171"/>
      <c r="V16" s="171"/>
      <c r="W16" s="171"/>
      <c r="X16" s="171"/>
    </row>
    <row r="17" spans="1:24" x14ac:dyDescent="0.35">
      <c r="A17" s="9"/>
      <c r="B17" s="127"/>
      <c r="C17" s="178">
        <v>7</v>
      </c>
      <c r="D17" s="460" t="str">
        <f>INTRAKURIKULER!D15</f>
        <v>Muatan Lokal</v>
      </c>
      <c r="E17" s="460"/>
      <c r="F17" s="460"/>
      <c r="G17" s="460"/>
      <c r="H17" s="181" t="str">
        <f>VLOOKUP($J$2,'S7'!$C$16:$S$55,17,FALSE)</f>
        <v>-</v>
      </c>
      <c r="I17" s="9"/>
      <c r="J17" s="171"/>
      <c r="K17" s="171"/>
      <c r="L17" s="171"/>
      <c r="M17" s="171"/>
      <c r="N17" s="171"/>
      <c r="O17" s="171"/>
      <c r="P17" s="171"/>
      <c r="Q17" s="171"/>
      <c r="R17" s="171"/>
      <c r="S17" s="171"/>
      <c r="T17" s="171"/>
      <c r="U17" s="171"/>
      <c r="V17" s="171"/>
      <c r="W17" s="171"/>
      <c r="X17" s="171"/>
    </row>
    <row r="18" spans="1:24" x14ac:dyDescent="0.35">
      <c r="A18" s="9"/>
      <c r="B18" s="127"/>
      <c r="C18" s="178">
        <v>8</v>
      </c>
      <c r="D18" s="460" t="str">
        <f>INTRAKURIKULER!D16</f>
        <v>Matematika</v>
      </c>
      <c r="E18" s="460"/>
      <c r="F18" s="460"/>
      <c r="G18" s="460"/>
      <c r="H18" s="181" t="str">
        <f>VLOOKUP($J$2,'S8'!$C$16:$S$55,17,FALSE)</f>
        <v>-</v>
      </c>
      <c r="I18" s="9"/>
      <c r="J18" s="171"/>
      <c r="K18" s="171"/>
      <c r="L18" s="171"/>
      <c r="M18" s="171"/>
      <c r="N18" s="171"/>
      <c r="O18" s="171"/>
      <c r="P18" s="171"/>
      <c r="Q18" s="171"/>
      <c r="R18" s="171"/>
      <c r="S18" s="171"/>
      <c r="T18" s="171"/>
      <c r="U18" s="171"/>
      <c r="V18" s="171"/>
      <c r="W18" s="171"/>
      <c r="X18" s="171"/>
    </row>
    <row r="19" spans="1:24" x14ac:dyDescent="0.35">
      <c r="A19" s="9"/>
      <c r="B19" s="127"/>
      <c r="C19" s="178">
        <v>9</v>
      </c>
      <c r="D19" s="460" t="str">
        <f>INTRAKURIKULER!D17</f>
        <v>Bahasa Inggris</v>
      </c>
      <c r="E19" s="460"/>
      <c r="F19" s="460"/>
      <c r="G19" s="460"/>
      <c r="H19" s="181" t="str">
        <f>VLOOKUP($J$2,'S9'!$C$16:$S$55,17,FALSE)</f>
        <v>-</v>
      </c>
      <c r="I19" s="9"/>
      <c r="J19" s="171"/>
      <c r="K19" s="171"/>
      <c r="L19" s="171"/>
      <c r="M19" s="171"/>
      <c r="N19" s="171"/>
      <c r="O19" s="171"/>
      <c r="P19" s="171"/>
      <c r="Q19" s="171"/>
      <c r="R19" s="171"/>
      <c r="S19" s="171"/>
      <c r="T19" s="171"/>
      <c r="U19" s="171"/>
      <c r="V19" s="171"/>
      <c r="W19" s="171"/>
      <c r="X19" s="171"/>
    </row>
    <row r="20" spans="1:24" x14ac:dyDescent="0.35">
      <c r="A20" s="9"/>
      <c r="B20" s="127"/>
      <c r="C20" s="178">
        <v>10</v>
      </c>
      <c r="D20" s="460" t="str">
        <f>INTRAKURIKULER!D18</f>
        <v>Informatika</v>
      </c>
      <c r="E20" s="460"/>
      <c r="F20" s="460"/>
      <c r="G20" s="460"/>
      <c r="H20" s="181" t="str">
        <f>VLOOKUP($J$2,'S10'!$C$16:$S$55,17,FALSE)</f>
        <v>-</v>
      </c>
      <c r="I20" s="9"/>
      <c r="J20" s="171"/>
      <c r="K20" s="171"/>
      <c r="L20" s="171"/>
      <c r="M20" s="171"/>
      <c r="N20" s="171"/>
      <c r="O20" s="171"/>
      <c r="P20" s="171"/>
      <c r="Q20" s="171"/>
      <c r="R20" s="171"/>
      <c r="S20" s="171"/>
      <c r="T20" s="171"/>
      <c r="U20" s="171"/>
      <c r="V20" s="171"/>
      <c r="W20" s="171"/>
      <c r="X20" s="171"/>
    </row>
    <row r="21" spans="1:24" x14ac:dyDescent="0.35">
      <c r="A21" s="9"/>
      <c r="B21" s="127"/>
      <c r="C21" s="178">
        <v>11</v>
      </c>
      <c r="D21" s="460" t="str">
        <f>INTRAKURIKULER!D19</f>
        <v>Projek Ilmu Pengetahuan Alam dan Sosial</v>
      </c>
      <c r="E21" s="460"/>
      <c r="F21" s="460"/>
      <c r="G21" s="460"/>
      <c r="H21" s="181" t="str">
        <f>VLOOKUP($J$2,'S11'!$C$16:$S$55,17,FALSE)</f>
        <v>-</v>
      </c>
      <c r="I21" s="9"/>
      <c r="J21" s="171"/>
      <c r="K21" s="171"/>
      <c r="L21" s="171"/>
      <c r="M21" s="171"/>
      <c r="N21" s="171"/>
      <c r="O21" s="171"/>
      <c r="P21" s="171"/>
      <c r="Q21" s="171"/>
      <c r="R21" s="171"/>
      <c r="S21" s="171"/>
      <c r="T21" s="171"/>
      <c r="U21" s="171"/>
      <c r="V21" s="171"/>
      <c r="W21" s="171"/>
      <c r="X21" s="171"/>
    </row>
    <row r="22" spans="1:24" x14ac:dyDescent="0.35">
      <c r="A22" s="9"/>
      <c r="B22" s="127"/>
      <c r="C22" s="178">
        <v>12</v>
      </c>
      <c r="D22" s="460" t="str">
        <f>INTRAKURIKULER!D20</f>
        <v>Dasar-dasar Program Keahlian</v>
      </c>
      <c r="E22" s="460"/>
      <c r="F22" s="460"/>
      <c r="G22" s="460"/>
      <c r="H22" s="181" t="str">
        <f>VLOOKUP($J$2,'S12'!$C$16:$S$55,17,FALSE)</f>
        <v>-</v>
      </c>
      <c r="I22" s="9"/>
      <c r="J22" s="171"/>
      <c r="K22" s="171"/>
      <c r="L22" s="171"/>
      <c r="M22" s="171"/>
      <c r="N22" s="171"/>
      <c r="O22" s="171"/>
      <c r="P22" s="171"/>
      <c r="Q22" s="171"/>
      <c r="R22" s="171"/>
      <c r="S22" s="171"/>
      <c r="T22" s="171"/>
      <c r="U22" s="171"/>
      <c r="V22" s="171"/>
      <c r="W22" s="171"/>
      <c r="X22" s="171"/>
    </row>
    <row r="23" spans="1:24" x14ac:dyDescent="0.35">
      <c r="A23" s="9"/>
      <c r="B23" s="127"/>
      <c r="C23" s="178">
        <v>13</v>
      </c>
      <c r="D23" s="460">
        <f>INTRAKURIKULER!D21</f>
        <v>0</v>
      </c>
      <c r="E23" s="460"/>
      <c r="F23" s="460"/>
      <c r="G23" s="460"/>
      <c r="H23" s="181" t="str">
        <f>VLOOKUP($J$2,'S13'!$C$16:$S$55,17,FALSE)</f>
        <v>-</v>
      </c>
      <c r="I23" s="9"/>
      <c r="J23" s="171"/>
      <c r="K23" s="171"/>
      <c r="L23" s="171"/>
      <c r="M23" s="171"/>
      <c r="N23" s="171"/>
      <c r="O23" s="171"/>
      <c r="P23" s="171"/>
      <c r="Q23" s="171"/>
      <c r="R23" s="171"/>
      <c r="S23" s="171"/>
      <c r="T23" s="171"/>
      <c r="U23" s="171"/>
      <c r="V23" s="171"/>
      <c r="W23" s="171"/>
      <c r="X23" s="171"/>
    </row>
    <row r="24" spans="1:24" x14ac:dyDescent="0.35">
      <c r="A24" s="9"/>
      <c r="B24" s="127"/>
      <c r="C24" s="178">
        <v>14</v>
      </c>
      <c r="D24" s="460">
        <f>INTRAKURIKULER!D22</f>
        <v>0</v>
      </c>
      <c r="E24" s="460"/>
      <c r="F24" s="460"/>
      <c r="G24" s="460"/>
      <c r="H24" s="181" t="str">
        <f>VLOOKUP($J$2,'S14'!$C$16:$S$55,17,FALSE)</f>
        <v>-</v>
      </c>
      <c r="I24" s="9"/>
      <c r="J24" s="171"/>
      <c r="K24" s="171"/>
      <c r="L24" s="171"/>
      <c r="M24" s="171"/>
      <c r="N24" s="171"/>
      <c r="O24" s="171"/>
      <c r="P24" s="171"/>
      <c r="Q24" s="171"/>
      <c r="R24" s="171"/>
      <c r="S24" s="171"/>
      <c r="T24" s="171"/>
      <c r="U24" s="171"/>
      <c r="V24" s="171"/>
      <c r="W24" s="171"/>
      <c r="X24" s="171"/>
    </row>
    <row r="25" spans="1:24" x14ac:dyDescent="0.35">
      <c r="A25" s="9"/>
      <c r="B25" s="127"/>
      <c r="C25" s="178">
        <v>15</v>
      </c>
      <c r="D25" s="460">
        <f>INTRAKURIKULER!D23</f>
        <v>0</v>
      </c>
      <c r="E25" s="460"/>
      <c r="F25" s="460"/>
      <c r="G25" s="460"/>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5">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5">
      <c r="A27" s="9"/>
      <c r="B27" s="127"/>
      <c r="C27" s="176" t="s">
        <v>4</v>
      </c>
      <c r="D27" s="182" t="s">
        <v>102</v>
      </c>
      <c r="E27" s="461" t="s">
        <v>26</v>
      </c>
      <c r="F27" s="462"/>
      <c r="G27" s="462"/>
      <c r="H27" s="463"/>
      <c r="I27" s="9"/>
      <c r="J27" s="171"/>
      <c r="K27" s="171"/>
      <c r="L27" s="171"/>
      <c r="M27" s="171"/>
      <c r="N27" s="171"/>
      <c r="O27" s="171"/>
      <c r="P27" s="171"/>
      <c r="Q27" s="171"/>
      <c r="R27" s="171"/>
      <c r="S27" s="171"/>
      <c r="T27" s="171"/>
      <c r="U27" s="171"/>
      <c r="V27" s="171"/>
      <c r="W27" s="171"/>
      <c r="X27" s="171"/>
    </row>
    <row r="28" spans="1:24" ht="28.5" customHeight="1" x14ac:dyDescent="0.35">
      <c r="A28" s="9"/>
      <c r="B28" s="127"/>
      <c r="C28" s="178">
        <v>1</v>
      </c>
      <c r="D28" s="178">
        <f>VLOOKUP($J$2,NEKS!$C$11:$N$50,3,FALSE)</f>
        <v>0</v>
      </c>
      <c r="E28" s="464">
        <f>VLOOKUP($J$2,NEKS!$C$11:$N$50,4,FALSE)</f>
        <v>0</v>
      </c>
      <c r="F28" s="465"/>
      <c r="G28" s="465"/>
      <c r="H28" s="466"/>
      <c r="I28" s="9"/>
      <c r="J28" s="171"/>
      <c r="K28" s="171"/>
      <c r="L28" s="171"/>
      <c r="M28" s="171"/>
      <c r="N28" s="171"/>
      <c r="O28" s="171"/>
      <c r="P28" s="171"/>
      <c r="Q28" s="171"/>
      <c r="R28" s="171"/>
      <c r="S28" s="171"/>
      <c r="T28" s="171"/>
      <c r="U28" s="171"/>
      <c r="V28" s="171"/>
      <c r="W28" s="171"/>
      <c r="X28" s="171"/>
    </row>
    <row r="29" spans="1:24" ht="28.5" customHeight="1" x14ac:dyDescent="0.35">
      <c r="A29" s="9"/>
      <c r="B29" s="127"/>
      <c r="C29" s="178">
        <v>2</v>
      </c>
      <c r="D29" s="178">
        <f>VLOOKUP($J$2,NEKS!$C$11:$N$50,5,FALSE)</f>
        <v>0</v>
      </c>
      <c r="E29" s="464">
        <f>VLOOKUP($J$2,NEKS!$C$11:$N$50,6,FALSE)</f>
        <v>0</v>
      </c>
      <c r="F29" s="465"/>
      <c r="G29" s="465"/>
      <c r="H29" s="466"/>
      <c r="I29" s="9"/>
      <c r="J29" s="171"/>
      <c r="K29" s="171"/>
      <c r="L29" s="171"/>
      <c r="M29" s="171"/>
      <c r="N29" s="171"/>
      <c r="O29" s="171"/>
      <c r="P29" s="171"/>
      <c r="Q29" s="171"/>
      <c r="R29" s="171"/>
      <c r="S29" s="171"/>
      <c r="T29" s="171"/>
      <c r="U29" s="171"/>
      <c r="V29" s="171"/>
      <c r="W29" s="171"/>
      <c r="X29" s="171"/>
    </row>
    <row r="30" spans="1:24" ht="28.5" customHeight="1" x14ac:dyDescent="0.35">
      <c r="A30" s="9"/>
      <c r="B30" s="127"/>
      <c r="C30" s="178">
        <v>3</v>
      </c>
      <c r="D30" s="178">
        <f>VLOOKUP($J$2,NEKS!$C$11:$N$50,7,FALSE)</f>
        <v>0</v>
      </c>
      <c r="E30" s="464">
        <f>VLOOKUP($J$2,NEKS!$C$11:$N$50,8,FALSE)</f>
        <v>0</v>
      </c>
      <c r="F30" s="465"/>
      <c r="G30" s="465"/>
      <c r="H30" s="466"/>
      <c r="I30" s="9"/>
      <c r="J30" s="171"/>
      <c r="K30" s="171"/>
      <c r="L30" s="171"/>
      <c r="M30" s="171"/>
      <c r="N30" s="171"/>
      <c r="O30" s="171"/>
      <c r="P30" s="171"/>
      <c r="Q30" s="171"/>
      <c r="R30" s="171"/>
      <c r="S30" s="171"/>
      <c r="T30" s="171"/>
      <c r="U30" s="171"/>
      <c r="V30" s="171"/>
      <c r="W30" s="171"/>
      <c r="X30" s="171"/>
    </row>
    <row r="31" spans="1:24" ht="28.5" customHeight="1" x14ac:dyDescent="0.35">
      <c r="A31" s="9"/>
      <c r="B31" s="127"/>
      <c r="C31" s="178">
        <v>4</v>
      </c>
      <c r="D31" s="178">
        <f>VLOOKUP($J$2,NEKS!$C$11:$N$50,9,FALSE)</f>
        <v>0</v>
      </c>
      <c r="E31" s="464">
        <f>VLOOKUP($J$2,NEKS!$C$11:$N$50,10,FALSE)</f>
        <v>0</v>
      </c>
      <c r="F31" s="465"/>
      <c r="G31" s="465"/>
      <c r="H31" s="466"/>
      <c r="I31" s="9"/>
      <c r="J31" s="171"/>
      <c r="K31" s="171"/>
      <c r="L31" s="171"/>
      <c r="M31" s="171"/>
      <c r="N31" s="171"/>
      <c r="O31" s="171"/>
      <c r="P31" s="171"/>
      <c r="Q31" s="171"/>
      <c r="R31" s="171"/>
      <c r="S31" s="171"/>
      <c r="T31" s="171"/>
      <c r="U31" s="171"/>
      <c r="V31" s="171"/>
      <c r="W31" s="171"/>
      <c r="X31" s="171"/>
    </row>
    <row r="32" spans="1:24" ht="28.5" customHeight="1" x14ac:dyDescent="0.35">
      <c r="A32" s="9"/>
      <c r="B32" s="127"/>
      <c r="C32" s="178">
        <v>5</v>
      </c>
      <c r="D32" s="178">
        <f>VLOOKUP($J$2,NEKS!$C$11:$N$50,11,FALSE)</f>
        <v>0</v>
      </c>
      <c r="E32" s="464">
        <f>VLOOKUP($J$2,NEKS!$C$11:$N$50,12,FALSE)</f>
        <v>0</v>
      </c>
      <c r="F32" s="465"/>
      <c r="G32" s="465"/>
      <c r="H32" s="466"/>
      <c r="I32" s="9"/>
      <c r="J32" s="171"/>
      <c r="K32" s="171"/>
      <c r="L32" s="171"/>
      <c r="M32" s="171"/>
      <c r="N32" s="171"/>
      <c r="O32" s="171"/>
      <c r="P32" s="171"/>
      <c r="Q32" s="171"/>
      <c r="R32" s="171"/>
      <c r="S32" s="171"/>
      <c r="T32" s="171"/>
      <c r="U32" s="171"/>
      <c r="V32" s="171"/>
      <c r="W32" s="171"/>
      <c r="X32" s="171"/>
    </row>
    <row r="33" spans="1:24" ht="27.75" customHeight="1" x14ac:dyDescent="0.35">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x14ac:dyDescent="0.35">
      <c r="A34" s="9"/>
      <c r="B34" s="127"/>
      <c r="C34" s="459" t="s">
        <v>266</v>
      </c>
      <c r="D34" s="459"/>
      <c r="E34" s="459"/>
      <c r="F34" s="459"/>
      <c r="G34" s="127"/>
      <c r="H34" s="127"/>
      <c r="I34" s="9"/>
      <c r="J34" s="171"/>
      <c r="K34" s="171"/>
      <c r="L34" s="171"/>
      <c r="M34" s="171"/>
      <c r="N34" s="171"/>
      <c r="O34" s="171"/>
      <c r="P34" s="171"/>
      <c r="Q34" s="171"/>
      <c r="R34" s="171"/>
      <c r="S34" s="171"/>
      <c r="T34" s="171"/>
      <c r="U34" s="171"/>
      <c r="V34" s="171"/>
      <c r="W34" s="171"/>
      <c r="X34" s="171"/>
    </row>
    <row r="35" spans="1:24" x14ac:dyDescent="0.3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x14ac:dyDescent="0.3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x14ac:dyDescent="0.3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x14ac:dyDescent="0.3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3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3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3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3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3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3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3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3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3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3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3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3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3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3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3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3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3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3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3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3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3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3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3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3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3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3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146050</xdr:rowOff>
                  </from>
                  <to>
                    <xdr:col>10</xdr:col>
                    <xdr:colOff>374650</xdr:colOff>
                    <xdr:row>3</xdr:row>
                    <xdr:rowOff>31750</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heetViews>
  <sheetFormatPr defaultRowHeight="14.5" x14ac:dyDescent="0.35"/>
  <cols>
    <col min="2" max="2" width="12.7265625" bestFit="1" customWidth="1"/>
    <col min="3" max="3" width="15.7265625" bestFit="1" customWidth="1"/>
    <col min="4" max="4" width="39" customWidth="1"/>
    <col min="5" max="6" width="15.54296875" customWidth="1"/>
  </cols>
  <sheetData>
    <row r="7" spans="1:6" x14ac:dyDescent="0.35">
      <c r="A7" s="471" t="str">
        <f>"TANDA TERIMA PENGAMBILAN BUKU RAPOR SISWA SEMESTER " &amp; UPPER('DATA SEKOLAH'!D21) &amp; " X TKJ"</f>
        <v>TANDA TERIMA PENGAMBILAN BUKU RAPOR SISWA SEMESTER II (DUA) X TKJ</v>
      </c>
      <c r="B7" s="471"/>
      <c r="C7" s="471"/>
      <c r="D7" s="471"/>
      <c r="E7" s="471"/>
      <c r="F7" s="471"/>
    </row>
    <row r="8" spans="1:6" x14ac:dyDescent="0.35">
      <c r="A8" s="471" t="str">
        <f>"TAHUN PELAJARAN "&amp;'DATA SEKOLAH'!D22</f>
        <v>TAHUN PELAJARAN 2024 - 2025</v>
      </c>
      <c r="B8" s="471"/>
      <c r="C8" s="471"/>
      <c r="D8" s="471"/>
      <c r="E8" s="471"/>
      <c r="F8" s="471"/>
    </row>
    <row r="10" spans="1:6" x14ac:dyDescent="0.35">
      <c r="A10" s="472" t="s">
        <v>28</v>
      </c>
      <c r="B10" s="472" t="s">
        <v>346</v>
      </c>
      <c r="C10" s="472" t="s">
        <v>30</v>
      </c>
      <c r="D10" s="472" t="s">
        <v>347</v>
      </c>
      <c r="E10" s="472" t="s">
        <v>348</v>
      </c>
      <c r="F10" s="472"/>
    </row>
    <row r="11" spans="1:6" x14ac:dyDescent="0.35">
      <c r="A11" s="472"/>
      <c r="B11" s="472"/>
      <c r="C11" s="472"/>
      <c r="D11" s="472"/>
      <c r="E11" s="472"/>
      <c r="F11" s="472"/>
    </row>
    <row r="12" spans="1:6" x14ac:dyDescent="0.35">
      <c r="A12" s="309">
        <v>1</v>
      </c>
      <c r="B12" s="310">
        <f>IF('DATA SISWA'!D10="","",'DATA SISWA'!D10)</f>
        <v>24071001</v>
      </c>
      <c r="C12" s="310" t="str">
        <f>IF('DATA SISWA'!E10="","",'DATA SISWA'!E10)</f>
        <v>0094884854</v>
      </c>
      <c r="D12" s="311" t="str">
        <f>IF('DATA SISWA'!F10="","",'DATA SISWA'!F10)</f>
        <v>Afgan Satria Pratama</v>
      </c>
      <c r="E12" s="469">
        <v>1</v>
      </c>
      <c r="F12" s="470">
        <v>2</v>
      </c>
    </row>
    <row r="13" spans="1:6" x14ac:dyDescent="0.35">
      <c r="A13" s="309">
        <v>2</v>
      </c>
      <c r="B13" s="310">
        <f>IF('DATA SISWA'!D11="","",'DATA SISWA'!D11)</f>
        <v>24071003</v>
      </c>
      <c r="C13" s="310" t="str">
        <f>IF('DATA SISWA'!E11="","",'DATA SISWA'!E11)</f>
        <v>0099588041</v>
      </c>
      <c r="D13" s="311" t="str">
        <f>IF('DATA SISWA'!F11="","",'DATA SISWA'!F11)</f>
        <v>ALVIANO IBRAHIM MOVIC. S</v>
      </c>
      <c r="E13" s="469"/>
      <c r="F13" s="470"/>
    </row>
    <row r="14" spans="1:6" x14ac:dyDescent="0.35">
      <c r="A14" s="309">
        <v>3</v>
      </c>
      <c r="B14" s="310">
        <f>IF('DATA SISWA'!D12="","",'DATA SISWA'!D12)</f>
        <v>24071002</v>
      </c>
      <c r="C14" s="310" t="str">
        <f>IF('DATA SISWA'!E12="","",'DATA SISWA'!E12)</f>
        <v>0089206286</v>
      </c>
      <c r="D14" s="311" t="str">
        <f>IF('DATA SISWA'!F12="","",'DATA SISWA'!F12)</f>
        <v>ARDIAN PRASETYA</v>
      </c>
      <c r="E14" s="469">
        <v>3</v>
      </c>
      <c r="F14" s="470">
        <v>4</v>
      </c>
    </row>
    <row r="15" spans="1:6" x14ac:dyDescent="0.35">
      <c r="A15" s="309">
        <v>4</v>
      </c>
      <c r="B15" s="310">
        <f>IF('DATA SISWA'!D13="","",'DATA SISWA'!D13)</f>
        <v>24071004</v>
      </c>
      <c r="C15" s="310" t="str">
        <f>IF('DATA SISWA'!E13="","",'DATA SISWA'!E13)</f>
        <v>0093318962</v>
      </c>
      <c r="D15" s="311" t="str">
        <f>IF('DATA SISWA'!F13="","",'DATA SISWA'!F13)</f>
        <v>ARYA FA'ADIL</v>
      </c>
      <c r="E15" s="469"/>
      <c r="F15" s="470"/>
    </row>
    <row r="16" spans="1:6" x14ac:dyDescent="0.35">
      <c r="A16" s="309">
        <v>5</v>
      </c>
      <c r="B16" s="310">
        <f>IF('DATA SISWA'!D14="","",'DATA SISWA'!D14)</f>
        <v>24071005</v>
      </c>
      <c r="C16" s="310" t="str">
        <f>IF('DATA SISWA'!E14="","",'DATA SISWA'!E14)</f>
        <v>0082374509</v>
      </c>
      <c r="D16" s="311" t="str">
        <f>IF('DATA SISWA'!F14="","",'DATA SISWA'!F14)</f>
        <v>DARA CATLIN AURELLIA</v>
      </c>
      <c r="E16" s="469">
        <v>5</v>
      </c>
      <c r="F16" s="470">
        <v>6</v>
      </c>
    </row>
    <row r="17" spans="1:6" x14ac:dyDescent="0.35">
      <c r="A17" s="309">
        <v>6</v>
      </c>
      <c r="B17" s="310">
        <f>IF('DATA SISWA'!D15="","",'DATA SISWA'!D15)</f>
        <v>24071006</v>
      </c>
      <c r="C17" s="310" t="str">
        <f>IF('DATA SISWA'!E15="","",'DATA SISWA'!E15)</f>
        <v>0085250013</v>
      </c>
      <c r="D17" s="311" t="str">
        <f>IF('DATA SISWA'!F15="","",'DATA SISWA'!F15)</f>
        <v>Erfiq Rafsanjani</v>
      </c>
      <c r="E17" s="469"/>
      <c r="F17" s="470"/>
    </row>
    <row r="18" spans="1:6" x14ac:dyDescent="0.35">
      <c r="A18" s="309">
        <v>7</v>
      </c>
      <c r="B18" s="310">
        <f>IF('DATA SISWA'!D16="","",'DATA SISWA'!D16)</f>
        <v>24071007</v>
      </c>
      <c r="C18" s="310" t="str">
        <f>IF('DATA SISWA'!E16="","",'DATA SISWA'!E16)</f>
        <v>0079474921</v>
      </c>
      <c r="D18" s="311" t="str">
        <f>IF('DATA SISWA'!F16="","",'DATA SISWA'!F16)</f>
        <v>Rizky Alfararizy Pratama</v>
      </c>
      <c r="E18" s="469">
        <v>7</v>
      </c>
      <c r="F18" s="470">
        <v>8</v>
      </c>
    </row>
    <row r="19" spans="1:6" x14ac:dyDescent="0.35">
      <c r="A19" s="309">
        <v>8</v>
      </c>
      <c r="B19" s="310">
        <f>IF('DATA SISWA'!D17="","",'DATA SISWA'!D17)</f>
        <v>24071008</v>
      </c>
      <c r="C19" s="310" t="str">
        <f>IF('DATA SISWA'!E17="","",'DATA SISWA'!E17)</f>
        <v>0098507375</v>
      </c>
      <c r="D19" s="311" t="str">
        <f>IF('DATA SISWA'!F17="","",'DATA SISWA'!F17)</f>
        <v>Silvi Putri Aulia</v>
      </c>
      <c r="E19" s="469"/>
      <c r="F19" s="470"/>
    </row>
    <row r="20" spans="1:6" x14ac:dyDescent="0.35">
      <c r="A20" s="309">
        <v>9</v>
      </c>
      <c r="B20" s="310">
        <f>IF('DATA SISWA'!D18="","",'DATA SISWA'!D18)</f>
        <v>24071009</v>
      </c>
      <c r="C20" s="310" t="str">
        <f>IF('DATA SISWA'!E18="","",'DATA SISWA'!E18)</f>
        <v>0095303760</v>
      </c>
      <c r="D20" s="311" t="str">
        <f>IF('DATA SISWA'!F18="","",'DATA SISWA'!F18)</f>
        <v>WULAN DIANA RAMADANI</v>
      </c>
      <c r="E20" s="469">
        <v>9</v>
      </c>
      <c r="F20" s="470">
        <v>10</v>
      </c>
    </row>
    <row r="21" spans="1:6" x14ac:dyDescent="0.35">
      <c r="A21" s="309">
        <v>10</v>
      </c>
      <c r="B21" s="310" t="str">
        <f>IF('DATA SISWA'!D19="","",'DATA SISWA'!D19)</f>
        <v/>
      </c>
      <c r="C21" s="310" t="str">
        <f>IF('DATA SISWA'!E19="","",'DATA SISWA'!E19)</f>
        <v/>
      </c>
      <c r="D21" s="311" t="str">
        <f>IF('DATA SISWA'!F19="","",'DATA SISWA'!F19)</f>
        <v/>
      </c>
      <c r="E21" s="469"/>
      <c r="F21" s="470"/>
    </row>
    <row r="22" spans="1:6" x14ac:dyDescent="0.35">
      <c r="A22" s="309">
        <v>11</v>
      </c>
      <c r="B22" s="310" t="str">
        <f>IF('DATA SISWA'!D20="","",'DATA SISWA'!D20)</f>
        <v/>
      </c>
      <c r="C22" s="310" t="str">
        <f>IF('DATA SISWA'!E20="","",'DATA SISWA'!E20)</f>
        <v/>
      </c>
      <c r="D22" s="311" t="str">
        <f>IF('DATA SISWA'!F20="","",'DATA SISWA'!F20)</f>
        <v/>
      </c>
      <c r="E22" s="469">
        <v>11</v>
      </c>
      <c r="F22" s="470">
        <v>12</v>
      </c>
    </row>
    <row r="23" spans="1:6" x14ac:dyDescent="0.35">
      <c r="A23" s="309">
        <v>12</v>
      </c>
      <c r="B23" s="310" t="str">
        <f>IF('DATA SISWA'!D21="","",'DATA SISWA'!D21)</f>
        <v/>
      </c>
      <c r="C23" s="310" t="str">
        <f>IF('DATA SISWA'!E21="","",'DATA SISWA'!E21)</f>
        <v/>
      </c>
      <c r="D23" s="311" t="str">
        <f>IF('DATA SISWA'!F21="","",'DATA SISWA'!F21)</f>
        <v/>
      </c>
      <c r="E23" s="469"/>
      <c r="F23" s="470"/>
    </row>
    <row r="24" spans="1:6" x14ac:dyDescent="0.35">
      <c r="A24" s="309">
        <v>13</v>
      </c>
      <c r="B24" s="310" t="str">
        <f>IF('DATA SISWA'!D22="","",'DATA SISWA'!D22)</f>
        <v/>
      </c>
      <c r="C24" s="310" t="str">
        <f>IF('DATA SISWA'!E22="","",'DATA SISWA'!E22)</f>
        <v/>
      </c>
      <c r="D24" s="311" t="str">
        <f>IF('DATA SISWA'!F22="","",'DATA SISWA'!F22)</f>
        <v/>
      </c>
      <c r="E24" s="469">
        <v>13</v>
      </c>
      <c r="F24" s="470">
        <v>14</v>
      </c>
    </row>
    <row r="25" spans="1:6" x14ac:dyDescent="0.35">
      <c r="A25" s="309">
        <v>14</v>
      </c>
      <c r="B25" s="310" t="str">
        <f>IF('DATA SISWA'!D23="","",'DATA SISWA'!D23)</f>
        <v/>
      </c>
      <c r="C25" s="310" t="str">
        <f>IF('DATA SISWA'!E23="","",'DATA SISWA'!E23)</f>
        <v/>
      </c>
      <c r="D25" s="311" t="str">
        <f>IF('DATA SISWA'!F23="","",'DATA SISWA'!F23)</f>
        <v/>
      </c>
      <c r="E25" s="469"/>
      <c r="F25" s="470"/>
    </row>
    <row r="26" spans="1:6" x14ac:dyDescent="0.35">
      <c r="A26" s="309">
        <v>15</v>
      </c>
      <c r="B26" s="310" t="str">
        <f>IF('DATA SISWA'!D24="","",'DATA SISWA'!D24)</f>
        <v/>
      </c>
      <c r="C26" s="310" t="str">
        <f>IF('DATA SISWA'!E24="","",'DATA SISWA'!E24)</f>
        <v/>
      </c>
      <c r="D26" s="311" t="str">
        <f>IF('DATA SISWA'!F24="","",'DATA SISWA'!F24)</f>
        <v/>
      </c>
      <c r="E26" s="469">
        <v>15</v>
      </c>
      <c r="F26" s="470">
        <v>16</v>
      </c>
    </row>
    <row r="27" spans="1:6" x14ac:dyDescent="0.35">
      <c r="A27" s="309">
        <v>16</v>
      </c>
      <c r="B27" s="310" t="str">
        <f>IF('DATA SISWA'!D25="","",'DATA SISWA'!D25)</f>
        <v/>
      </c>
      <c r="C27" s="310" t="str">
        <f>IF('DATA SISWA'!E25="","",'DATA SISWA'!E25)</f>
        <v/>
      </c>
      <c r="D27" s="311" t="str">
        <f>IF('DATA SISWA'!F25="","",'DATA SISWA'!F25)</f>
        <v/>
      </c>
      <c r="E27" s="469"/>
      <c r="F27" s="470"/>
    </row>
    <row r="28" spans="1:6" x14ac:dyDescent="0.35">
      <c r="A28" s="309">
        <v>17</v>
      </c>
      <c r="B28" s="310" t="str">
        <f>IF('DATA SISWA'!D26="","",'DATA SISWA'!D26)</f>
        <v/>
      </c>
      <c r="C28" s="310" t="str">
        <f>IF('DATA SISWA'!E26="","",'DATA SISWA'!E26)</f>
        <v/>
      </c>
      <c r="D28" s="311" t="str">
        <f>IF('DATA SISWA'!F26="","",'DATA SISWA'!F26)</f>
        <v/>
      </c>
      <c r="E28" s="469">
        <v>17</v>
      </c>
      <c r="F28" s="470">
        <v>18</v>
      </c>
    </row>
    <row r="29" spans="1:6" x14ac:dyDescent="0.35">
      <c r="A29" s="309">
        <v>18</v>
      </c>
      <c r="B29" s="310" t="str">
        <f>IF('DATA SISWA'!D27="","",'DATA SISWA'!D27)</f>
        <v/>
      </c>
      <c r="C29" s="310" t="str">
        <f>IF('DATA SISWA'!E27="","",'DATA SISWA'!E27)</f>
        <v/>
      </c>
      <c r="D29" s="311" t="str">
        <f>IF('DATA SISWA'!F27="","",'DATA SISWA'!F27)</f>
        <v/>
      </c>
      <c r="E29" s="469"/>
      <c r="F29" s="470"/>
    </row>
    <row r="30" spans="1:6" x14ac:dyDescent="0.35">
      <c r="A30" s="309">
        <v>19</v>
      </c>
      <c r="B30" s="310" t="str">
        <f>IF('DATA SISWA'!D28="","",'DATA SISWA'!D28)</f>
        <v/>
      </c>
      <c r="C30" s="310" t="str">
        <f>IF('DATA SISWA'!E28="","",'DATA SISWA'!E28)</f>
        <v/>
      </c>
      <c r="D30" s="311" t="str">
        <f>IF('DATA SISWA'!F28="","",'DATA SISWA'!F28)</f>
        <v/>
      </c>
      <c r="E30" s="469">
        <v>19</v>
      </c>
      <c r="F30" s="470">
        <v>20</v>
      </c>
    </row>
    <row r="31" spans="1:6" x14ac:dyDescent="0.35">
      <c r="A31" s="309">
        <v>20</v>
      </c>
      <c r="B31" s="310" t="str">
        <f>IF('DATA SISWA'!D29="","",'DATA SISWA'!D29)</f>
        <v/>
      </c>
      <c r="C31" s="310" t="str">
        <f>IF('DATA SISWA'!E29="","",'DATA SISWA'!E29)</f>
        <v/>
      </c>
      <c r="D31" s="311" t="str">
        <f>IF('DATA SISWA'!F29="","",'DATA SISWA'!F29)</f>
        <v/>
      </c>
      <c r="E31" s="469"/>
      <c r="F31" s="470"/>
    </row>
    <row r="32" spans="1:6" x14ac:dyDescent="0.35">
      <c r="A32" s="309">
        <v>21</v>
      </c>
      <c r="B32" s="310" t="str">
        <f>IF('DATA SISWA'!D30="","",'DATA SISWA'!D30)</f>
        <v/>
      </c>
      <c r="C32" s="310" t="str">
        <f>IF('DATA SISWA'!E30="","",'DATA SISWA'!E30)</f>
        <v/>
      </c>
      <c r="D32" s="311" t="str">
        <f>IF('DATA SISWA'!F30="","",'DATA SISWA'!F30)</f>
        <v/>
      </c>
      <c r="E32" s="469">
        <v>21</v>
      </c>
      <c r="F32" s="470">
        <v>22</v>
      </c>
    </row>
    <row r="33" spans="1:6" x14ac:dyDescent="0.35">
      <c r="A33" s="309">
        <v>22</v>
      </c>
      <c r="B33" s="310" t="str">
        <f>IF('DATA SISWA'!D31="","",'DATA SISWA'!D31)</f>
        <v/>
      </c>
      <c r="C33" s="310" t="str">
        <f>IF('DATA SISWA'!E31="","",'DATA SISWA'!E31)</f>
        <v/>
      </c>
      <c r="D33" s="311" t="str">
        <f>IF('DATA SISWA'!F31="","",'DATA SISWA'!F31)</f>
        <v/>
      </c>
      <c r="E33" s="469"/>
      <c r="F33" s="470"/>
    </row>
    <row r="34" spans="1:6" x14ac:dyDescent="0.35">
      <c r="A34" s="309">
        <v>23</v>
      </c>
      <c r="B34" s="310" t="str">
        <f>IF('DATA SISWA'!D32="","",'DATA SISWA'!D32)</f>
        <v/>
      </c>
      <c r="C34" s="310" t="str">
        <f>IF('DATA SISWA'!E32="","",'DATA SISWA'!E32)</f>
        <v/>
      </c>
      <c r="D34" s="311" t="str">
        <f>IF('DATA SISWA'!F32="","",'DATA SISWA'!F32)</f>
        <v/>
      </c>
      <c r="E34" s="469">
        <v>23</v>
      </c>
      <c r="F34" s="470">
        <v>24</v>
      </c>
    </row>
    <row r="35" spans="1:6" x14ac:dyDescent="0.35">
      <c r="A35" s="309">
        <v>24</v>
      </c>
      <c r="B35" s="310" t="str">
        <f>IF('DATA SISWA'!D33="","",'DATA SISWA'!D33)</f>
        <v/>
      </c>
      <c r="C35" s="310" t="str">
        <f>IF('DATA SISWA'!E33="","",'DATA SISWA'!E33)</f>
        <v/>
      </c>
      <c r="D35" s="311" t="str">
        <f>IF('DATA SISWA'!F33="","",'DATA SISWA'!F33)</f>
        <v/>
      </c>
      <c r="E35" s="469"/>
      <c r="F35" s="470"/>
    </row>
    <row r="36" spans="1:6" x14ac:dyDescent="0.35">
      <c r="A36" s="309">
        <v>25</v>
      </c>
      <c r="B36" s="310" t="str">
        <f>IF('DATA SISWA'!D34="","",'DATA SISWA'!D34)</f>
        <v/>
      </c>
      <c r="C36" s="310">
        <f>IF([2]Siswa!D32="","",[2]Siswa!D32)</f>
        <v>0</v>
      </c>
      <c r="D36" s="311">
        <f>IF([2]Siswa!E32="","",[2]Siswa!E32)</f>
        <v>0</v>
      </c>
      <c r="E36" s="469">
        <v>25</v>
      </c>
      <c r="F36" s="470">
        <v>26</v>
      </c>
    </row>
    <row r="37" spans="1:6" x14ac:dyDescent="0.35">
      <c r="A37" s="309">
        <v>26</v>
      </c>
      <c r="B37" s="310" t="str">
        <f>IF('DATA SISWA'!D35="","",'DATA SISWA'!D35)</f>
        <v/>
      </c>
      <c r="C37" s="310">
        <f>IF([2]Siswa!D33="","",[2]Siswa!D33)</f>
        <v>0</v>
      </c>
      <c r="D37" s="311">
        <f>IF([2]Siswa!E33="","",[2]Siswa!E33)</f>
        <v>0</v>
      </c>
      <c r="E37" s="469"/>
      <c r="F37" s="470"/>
    </row>
    <row r="38" spans="1:6" x14ac:dyDescent="0.35">
      <c r="A38" s="309">
        <v>27</v>
      </c>
      <c r="B38" s="310" t="str">
        <f>IF('DATA SISWA'!D36="","",'DATA SISWA'!D36)</f>
        <v/>
      </c>
      <c r="C38" s="310">
        <f>IF([2]Siswa!D34="","",[2]Siswa!D34)</f>
        <v>0</v>
      </c>
      <c r="D38" s="311">
        <f>IF([2]Siswa!E34="","",[2]Siswa!E34)</f>
        <v>0</v>
      </c>
      <c r="E38" s="469">
        <v>27</v>
      </c>
      <c r="F38" s="470">
        <v>28</v>
      </c>
    </row>
    <row r="39" spans="1:6" x14ac:dyDescent="0.35">
      <c r="A39" s="309">
        <v>28</v>
      </c>
      <c r="B39" s="310" t="str">
        <f>IF('DATA SISWA'!D37="","",'DATA SISWA'!D37)</f>
        <v/>
      </c>
      <c r="C39" s="310">
        <f>IF([2]Siswa!D35="","",[2]Siswa!D35)</f>
        <v>0</v>
      </c>
      <c r="D39" s="311">
        <f>IF([2]Siswa!E35="","",[2]Siswa!E35)</f>
        <v>0</v>
      </c>
      <c r="E39" s="469"/>
      <c r="F39" s="470"/>
    </row>
    <row r="40" spans="1:6" x14ac:dyDescent="0.35">
      <c r="A40" s="309">
        <v>29</v>
      </c>
      <c r="B40" s="310" t="str">
        <f>IF('DATA SISWA'!D38="","",'DATA SISWA'!D38)</f>
        <v/>
      </c>
      <c r="C40" s="310">
        <f>IF([2]Siswa!D36="","",[2]Siswa!D36)</f>
        <v>0</v>
      </c>
      <c r="D40" s="311">
        <f>IF([2]Siswa!E36="","",[2]Siswa!E36)</f>
        <v>0</v>
      </c>
      <c r="E40" s="469">
        <v>29</v>
      </c>
      <c r="F40" s="470">
        <v>30</v>
      </c>
    </row>
    <row r="41" spans="1:6" x14ac:dyDescent="0.35">
      <c r="A41" s="309">
        <v>30</v>
      </c>
      <c r="B41" s="310" t="str">
        <f>IF('DATA SISWA'!D39="","",'DATA SISWA'!D39)</f>
        <v/>
      </c>
      <c r="C41" s="310">
        <f>IF([2]Siswa!D37="","",[2]Siswa!D37)</f>
        <v>0</v>
      </c>
      <c r="D41" s="311">
        <f>IF([2]Siswa!E37="","",[2]Siswa!E37)</f>
        <v>0</v>
      </c>
      <c r="E41" s="469"/>
      <c r="F41" s="470"/>
    </row>
    <row r="42" spans="1:6" x14ac:dyDescent="0.35">
      <c r="A42" s="309">
        <v>31</v>
      </c>
      <c r="B42" s="310" t="str">
        <f>IF('DATA SISWA'!D40="","",'DATA SISWA'!D40)</f>
        <v/>
      </c>
      <c r="C42" s="310">
        <f>IF([2]Siswa!D38="","",[2]Siswa!D38)</f>
        <v>0</v>
      </c>
      <c r="D42" s="311">
        <f>IF([2]Siswa!E38="","",[2]Siswa!E38)</f>
        <v>0</v>
      </c>
      <c r="E42" s="469">
        <v>31</v>
      </c>
      <c r="F42" s="470">
        <v>32</v>
      </c>
    </row>
    <row r="43" spans="1:6" x14ac:dyDescent="0.35">
      <c r="A43" s="309">
        <v>32</v>
      </c>
      <c r="B43" s="310" t="str">
        <f>IF('DATA SISWA'!D41="","",'DATA SISWA'!D41)</f>
        <v/>
      </c>
      <c r="C43" s="310">
        <f>IF([2]Siswa!D39="","",[2]Siswa!D39)</f>
        <v>0</v>
      </c>
      <c r="D43" s="311">
        <f>IF([2]Siswa!E39="","",[2]Siswa!E39)</f>
        <v>0</v>
      </c>
      <c r="E43" s="469"/>
      <c r="F43" s="470"/>
    </row>
    <row r="44" spans="1:6" x14ac:dyDescent="0.35">
      <c r="A44" s="309">
        <v>33</v>
      </c>
      <c r="B44" s="310" t="str">
        <f>IF('DATA SISWA'!D42="","",'DATA SISWA'!D42)</f>
        <v/>
      </c>
      <c r="C44" s="310">
        <f>IF([2]Siswa!D40="","",[2]Siswa!D40)</f>
        <v>0</v>
      </c>
      <c r="D44" s="311">
        <f>IF([2]Siswa!E40="","",[2]Siswa!E40)</f>
        <v>0</v>
      </c>
      <c r="E44" s="469">
        <v>33</v>
      </c>
      <c r="F44" s="470">
        <v>34</v>
      </c>
    </row>
    <row r="45" spans="1:6" x14ac:dyDescent="0.35">
      <c r="A45" s="309">
        <v>34</v>
      </c>
      <c r="B45" s="310" t="str">
        <f>IF('DATA SISWA'!D43="","",'DATA SISWA'!D43)</f>
        <v/>
      </c>
      <c r="C45" s="310">
        <f>IF([2]Siswa!D41="","",[2]Siswa!D41)</f>
        <v>0</v>
      </c>
      <c r="D45" s="311">
        <f>IF([2]Siswa!E41="","",[2]Siswa!E41)</f>
        <v>0</v>
      </c>
      <c r="E45" s="469"/>
      <c r="F45" s="470"/>
    </row>
    <row r="46" spans="1:6" x14ac:dyDescent="0.35">
      <c r="A46" s="309">
        <v>35</v>
      </c>
      <c r="B46" s="310" t="str">
        <f>IF('DATA SISWA'!D44="","",'DATA SISWA'!D44)</f>
        <v/>
      </c>
      <c r="C46" s="310">
        <f>IF([2]Siswa!D42="","",[2]Siswa!D42)</f>
        <v>0</v>
      </c>
      <c r="D46" s="311">
        <f>IF([2]Siswa!E42="","",[2]Siswa!E42)</f>
        <v>0</v>
      </c>
      <c r="E46" s="469">
        <v>35</v>
      </c>
      <c r="F46" s="470">
        <v>36</v>
      </c>
    </row>
    <row r="47" spans="1:6" x14ac:dyDescent="0.35">
      <c r="A47" s="309">
        <v>36</v>
      </c>
      <c r="B47" s="310">
        <f>IF([2]Siswa!C43="","",[2]Siswa!C43)</f>
        <v>0</v>
      </c>
      <c r="C47" s="310">
        <f>IF([2]Siswa!D43="","",[2]Siswa!D43)</f>
        <v>0</v>
      </c>
      <c r="D47" s="311">
        <f>IF([2]Siswa!E43="","",[2]Siswa!E43)</f>
        <v>0</v>
      </c>
      <c r="E47" s="469"/>
      <c r="F47" s="470"/>
    </row>
    <row r="48" spans="1:6" x14ac:dyDescent="0.35">
      <c r="A48" s="309">
        <v>37</v>
      </c>
      <c r="B48" s="310">
        <f>IF([2]Siswa!C44="","",[2]Siswa!C44)</f>
        <v>0</v>
      </c>
      <c r="C48" s="310">
        <f>IF([2]Siswa!D44="","",[2]Siswa!D44)</f>
        <v>0</v>
      </c>
      <c r="D48" s="311">
        <f>IF([2]Siswa!E44="","",[2]Siswa!E44)</f>
        <v>0</v>
      </c>
      <c r="E48" s="469">
        <v>37</v>
      </c>
      <c r="F48" s="470">
        <v>38</v>
      </c>
    </row>
    <row r="49" spans="1:6" x14ac:dyDescent="0.35">
      <c r="A49" s="309">
        <v>38</v>
      </c>
      <c r="B49" s="310">
        <f>IF([2]Siswa!C45="","",[2]Siswa!C45)</f>
        <v>0</v>
      </c>
      <c r="C49" s="310">
        <f>IF([2]Siswa!D45="","",[2]Siswa!D45)</f>
        <v>0</v>
      </c>
      <c r="D49" s="311">
        <f>IF([2]Siswa!E45="","",[2]Siswa!E45)</f>
        <v>0</v>
      </c>
      <c r="E49" s="469"/>
      <c r="F49" s="470"/>
    </row>
    <row r="50" spans="1:6" x14ac:dyDescent="0.35">
      <c r="A50" s="309">
        <v>39</v>
      </c>
      <c r="B50" s="310">
        <f>IF([2]Siswa!C46="","",[2]Siswa!C46)</f>
        <v>0</v>
      </c>
      <c r="C50" s="310">
        <f>IF([2]Siswa!D46="","",[2]Siswa!D46)</f>
        <v>0</v>
      </c>
      <c r="D50" s="311">
        <f>IF([2]Siswa!E46="","",[2]Siswa!E46)</f>
        <v>0</v>
      </c>
      <c r="E50" s="469">
        <v>39</v>
      </c>
      <c r="F50" s="470">
        <v>40</v>
      </c>
    </row>
    <row r="51" spans="1:6" x14ac:dyDescent="0.35">
      <c r="A51" s="309">
        <v>40</v>
      </c>
      <c r="B51" s="310">
        <f>IF([2]Siswa!C47="","",[2]Siswa!C47)</f>
        <v>0</v>
      </c>
      <c r="C51" s="310">
        <f>IF([2]Siswa!D47="","",[2]Siswa!D47)</f>
        <v>0</v>
      </c>
      <c r="D51" s="311">
        <f>IF([2]Siswa!E47="","",[2]Siswa!E47)</f>
        <v>0</v>
      </c>
      <c r="E51" s="469"/>
      <c r="F51" s="470"/>
    </row>
    <row r="53" spans="1:6" x14ac:dyDescent="0.35">
      <c r="D53" s="314" t="str">
        <f>'DATA SEKOLAH'!D23</f>
        <v>Gadingrejo, 13 Juni 2025</v>
      </c>
    </row>
    <row r="54" spans="1:6" x14ac:dyDescent="0.35">
      <c r="D54" s="312" t="s">
        <v>349</v>
      </c>
    </row>
    <row r="55" spans="1:6" x14ac:dyDescent="0.35">
      <c r="D55" s="312"/>
    </row>
    <row r="56" spans="1:6" x14ac:dyDescent="0.35">
      <c r="D56" s="312"/>
    </row>
    <row r="57" spans="1:6" x14ac:dyDescent="0.35">
      <c r="D57" s="312"/>
    </row>
    <row r="58" spans="1:6" x14ac:dyDescent="0.35">
      <c r="D58" s="313" t="str">
        <f>'DATA SEKOLAH'!D17</f>
        <v>Irawati, S.Kom</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4.5" x14ac:dyDescent="0.35"/>
  <cols>
    <col min="2" max="2" width="12.7265625" bestFit="1" customWidth="1"/>
    <col min="3" max="3" width="15.7265625" bestFit="1" customWidth="1"/>
    <col min="4" max="4" width="39" customWidth="1"/>
    <col min="5" max="6" width="15.54296875" customWidth="1"/>
  </cols>
  <sheetData>
    <row r="7" spans="1:6" x14ac:dyDescent="0.35">
      <c r="A7" s="471" t="str">
        <f>"TANDA TERIMA PENGUMPULAN BUKU RAPOR SISWA SEMESTER " &amp; UPPER('DATA SEKOLAH'!D21) &amp; " X TKJ"</f>
        <v>TANDA TERIMA PENGUMPULAN BUKU RAPOR SISWA SEMESTER II (DUA) X TKJ</v>
      </c>
      <c r="B7" s="471"/>
      <c r="C7" s="471"/>
      <c r="D7" s="471"/>
      <c r="E7" s="471"/>
      <c r="F7" s="471"/>
    </row>
    <row r="8" spans="1:6" x14ac:dyDescent="0.35">
      <c r="A8" s="471" t="str">
        <f>"TAHUN PELAJARAN "&amp;'DATA SEKOLAH'!D22</f>
        <v>TAHUN PELAJARAN 2024 - 2025</v>
      </c>
      <c r="B8" s="471"/>
      <c r="C8" s="471"/>
      <c r="D8" s="471"/>
      <c r="E8" s="471"/>
      <c r="F8" s="471"/>
    </row>
    <row r="10" spans="1:6" x14ac:dyDescent="0.35">
      <c r="A10" s="472" t="s">
        <v>28</v>
      </c>
      <c r="B10" s="472" t="s">
        <v>346</v>
      </c>
      <c r="C10" s="472" t="s">
        <v>30</v>
      </c>
      <c r="D10" s="472" t="s">
        <v>347</v>
      </c>
      <c r="E10" s="472" t="s">
        <v>348</v>
      </c>
      <c r="F10" s="472"/>
    </row>
    <row r="11" spans="1:6" x14ac:dyDescent="0.35">
      <c r="A11" s="472"/>
      <c r="B11" s="472"/>
      <c r="C11" s="472"/>
      <c r="D11" s="472"/>
      <c r="E11" s="472"/>
      <c r="F11" s="472"/>
    </row>
    <row r="12" spans="1:6" x14ac:dyDescent="0.35">
      <c r="A12" s="309">
        <v>1</v>
      </c>
      <c r="B12" s="310">
        <f>IF('DATA SISWA'!D10="","",'DATA SISWA'!D10)</f>
        <v>24071001</v>
      </c>
      <c r="C12" s="310" t="str">
        <f>IF('DATA SISWA'!E10="","",'DATA SISWA'!E10)</f>
        <v>0094884854</v>
      </c>
      <c r="D12" s="311" t="str">
        <f>IF('DATA SISWA'!F10="","",'DATA SISWA'!F10)</f>
        <v>Afgan Satria Pratama</v>
      </c>
      <c r="E12" s="469">
        <v>1</v>
      </c>
      <c r="F12" s="470">
        <v>2</v>
      </c>
    </row>
    <row r="13" spans="1:6" x14ac:dyDescent="0.35">
      <c r="A13" s="309">
        <v>2</v>
      </c>
      <c r="B13" s="310">
        <f>IF('DATA SISWA'!D11="","",'DATA SISWA'!D11)</f>
        <v>24071003</v>
      </c>
      <c r="C13" s="310" t="str">
        <f>IF('DATA SISWA'!E11="","",'DATA SISWA'!E11)</f>
        <v>0099588041</v>
      </c>
      <c r="D13" s="311" t="str">
        <f>IF('DATA SISWA'!F11="","",'DATA SISWA'!F11)</f>
        <v>ALVIANO IBRAHIM MOVIC. S</v>
      </c>
      <c r="E13" s="469"/>
      <c r="F13" s="470"/>
    </row>
    <row r="14" spans="1:6" x14ac:dyDescent="0.35">
      <c r="A14" s="309">
        <v>3</v>
      </c>
      <c r="B14" s="310">
        <f>IF('DATA SISWA'!D12="","",'DATA SISWA'!D12)</f>
        <v>24071002</v>
      </c>
      <c r="C14" s="310" t="str">
        <f>IF('DATA SISWA'!E12="","",'DATA SISWA'!E12)</f>
        <v>0089206286</v>
      </c>
      <c r="D14" s="311" t="str">
        <f>IF('DATA SISWA'!F12="","",'DATA SISWA'!F12)</f>
        <v>ARDIAN PRASETYA</v>
      </c>
      <c r="E14" s="469">
        <v>3</v>
      </c>
      <c r="F14" s="470">
        <v>4</v>
      </c>
    </row>
    <row r="15" spans="1:6" x14ac:dyDescent="0.35">
      <c r="A15" s="309">
        <v>4</v>
      </c>
      <c r="B15" s="310">
        <f>IF('DATA SISWA'!D13="","",'DATA SISWA'!D13)</f>
        <v>24071004</v>
      </c>
      <c r="C15" s="310" t="str">
        <f>IF('DATA SISWA'!E13="","",'DATA SISWA'!E13)</f>
        <v>0093318962</v>
      </c>
      <c r="D15" s="311" t="str">
        <f>IF('DATA SISWA'!F13="","",'DATA SISWA'!F13)</f>
        <v>ARYA FA'ADIL</v>
      </c>
      <c r="E15" s="469"/>
      <c r="F15" s="470"/>
    </row>
    <row r="16" spans="1:6" x14ac:dyDescent="0.35">
      <c r="A16" s="309">
        <v>5</v>
      </c>
      <c r="B16" s="310">
        <f>IF('DATA SISWA'!D14="","",'DATA SISWA'!D14)</f>
        <v>24071005</v>
      </c>
      <c r="C16" s="310" t="str">
        <f>IF('DATA SISWA'!E14="","",'DATA SISWA'!E14)</f>
        <v>0082374509</v>
      </c>
      <c r="D16" s="311" t="str">
        <f>IF('DATA SISWA'!F14="","",'DATA SISWA'!F14)</f>
        <v>DARA CATLIN AURELLIA</v>
      </c>
      <c r="E16" s="469">
        <v>5</v>
      </c>
      <c r="F16" s="470">
        <v>6</v>
      </c>
    </row>
    <row r="17" spans="1:6" x14ac:dyDescent="0.35">
      <c r="A17" s="309">
        <v>6</v>
      </c>
      <c r="B17" s="310">
        <f>IF('DATA SISWA'!D15="","",'DATA SISWA'!D15)</f>
        <v>24071006</v>
      </c>
      <c r="C17" s="310" t="str">
        <f>IF('DATA SISWA'!E15="","",'DATA SISWA'!E15)</f>
        <v>0085250013</v>
      </c>
      <c r="D17" s="311" t="str">
        <f>IF('DATA SISWA'!F15="","",'DATA SISWA'!F15)</f>
        <v>Erfiq Rafsanjani</v>
      </c>
      <c r="E17" s="469"/>
      <c r="F17" s="470"/>
    </row>
    <row r="18" spans="1:6" x14ac:dyDescent="0.35">
      <c r="A18" s="309">
        <v>7</v>
      </c>
      <c r="B18" s="310">
        <f>IF('DATA SISWA'!D16="","",'DATA SISWA'!D16)</f>
        <v>24071007</v>
      </c>
      <c r="C18" s="310" t="str">
        <f>IF('DATA SISWA'!E16="","",'DATA SISWA'!E16)</f>
        <v>0079474921</v>
      </c>
      <c r="D18" s="311" t="str">
        <f>IF('DATA SISWA'!F16="","",'DATA SISWA'!F16)</f>
        <v>Rizky Alfararizy Pratama</v>
      </c>
      <c r="E18" s="469">
        <v>7</v>
      </c>
      <c r="F18" s="470">
        <v>8</v>
      </c>
    </row>
    <row r="19" spans="1:6" x14ac:dyDescent="0.35">
      <c r="A19" s="309">
        <v>8</v>
      </c>
      <c r="B19" s="310">
        <f>IF('DATA SISWA'!D17="","",'DATA SISWA'!D17)</f>
        <v>24071008</v>
      </c>
      <c r="C19" s="310" t="str">
        <f>IF('DATA SISWA'!E17="","",'DATA SISWA'!E17)</f>
        <v>0098507375</v>
      </c>
      <c r="D19" s="311" t="str">
        <f>IF('DATA SISWA'!F17="","",'DATA SISWA'!F17)</f>
        <v>Silvi Putri Aulia</v>
      </c>
      <c r="E19" s="469"/>
      <c r="F19" s="470"/>
    </row>
    <row r="20" spans="1:6" x14ac:dyDescent="0.35">
      <c r="A20" s="309">
        <v>9</v>
      </c>
      <c r="B20" s="310">
        <f>IF('DATA SISWA'!D18="","",'DATA SISWA'!D18)</f>
        <v>24071009</v>
      </c>
      <c r="C20" s="310" t="str">
        <f>IF('DATA SISWA'!E18="","",'DATA SISWA'!E18)</f>
        <v>0095303760</v>
      </c>
      <c r="D20" s="311" t="str">
        <f>IF('DATA SISWA'!F18="","",'DATA SISWA'!F18)</f>
        <v>WULAN DIANA RAMADANI</v>
      </c>
      <c r="E20" s="469">
        <v>9</v>
      </c>
      <c r="F20" s="470">
        <v>10</v>
      </c>
    </row>
    <row r="21" spans="1:6" x14ac:dyDescent="0.35">
      <c r="A21" s="309">
        <v>10</v>
      </c>
      <c r="B21" s="310" t="str">
        <f>IF('DATA SISWA'!D19="","",'DATA SISWA'!D19)</f>
        <v/>
      </c>
      <c r="C21" s="310" t="str">
        <f>IF('DATA SISWA'!E19="","",'DATA SISWA'!E19)</f>
        <v/>
      </c>
      <c r="D21" s="311" t="str">
        <f>IF('DATA SISWA'!F19="","",'DATA SISWA'!F19)</f>
        <v/>
      </c>
      <c r="E21" s="469"/>
      <c r="F21" s="470"/>
    </row>
    <row r="22" spans="1:6" x14ac:dyDescent="0.35">
      <c r="A22" s="309">
        <v>11</v>
      </c>
      <c r="B22" s="310" t="str">
        <f>IF('DATA SISWA'!D20="","",'DATA SISWA'!D20)</f>
        <v/>
      </c>
      <c r="C22" s="310" t="str">
        <f>IF('DATA SISWA'!E20="","",'DATA SISWA'!E20)</f>
        <v/>
      </c>
      <c r="D22" s="311" t="str">
        <f>IF('DATA SISWA'!F20="","",'DATA SISWA'!F20)</f>
        <v/>
      </c>
      <c r="E22" s="469">
        <v>11</v>
      </c>
      <c r="F22" s="470">
        <v>12</v>
      </c>
    </row>
    <row r="23" spans="1:6" x14ac:dyDescent="0.35">
      <c r="A23" s="309">
        <v>12</v>
      </c>
      <c r="B23" s="310" t="str">
        <f>IF('DATA SISWA'!D21="","",'DATA SISWA'!D21)</f>
        <v/>
      </c>
      <c r="C23" s="310" t="str">
        <f>IF('DATA SISWA'!E21="","",'DATA SISWA'!E21)</f>
        <v/>
      </c>
      <c r="D23" s="311" t="str">
        <f>IF('DATA SISWA'!F21="","",'DATA SISWA'!F21)</f>
        <v/>
      </c>
      <c r="E23" s="469"/>
      <c r="F23" s="470"/>
    </row>
    <row r="24" spans="1:6" x14ac:dyDescent="0.35">
      <c r="A24" s="309">
        <v>13</v>
      </c>
      <c r="B24" s="310" t="str">
        <f>IF('DATA SISWA'!D22="","",'DATA SISWA'!D22)</f>
        <v/>
      </c>
      <c r="C24" s="310" t="str">
        <f>IF('DATA SISWA'!E22="","",'DATA SISWA'!E22)</f>
        <v/>
      </c>
      <c r="D24" s="311" t="str">
        <f>IF('DATA SISWA'!F22="","",'DATA SISWA'!F22)</f>
        <v/>
      </c>
      <c r="E24" s="469">
        <v>13</v>
      </c>
      <c r="F24" s="470">
        <v>14</v>
      </c>
    </row>
    <row r="25" spans="1:6" x14ac:dyDescent="0.35">
      <c r="A25" s="309">
        <v>14</v>
      </c>
      <c r="B25" s="310" t="str">
        <f>IF('DATA SISWA'!D23="","",'DATA SISWA'!D23)</f>
        <v/>
      </c>
      <c r="C25" s="310" t="str">
        <f>IF('DATA SISWA'!E23="","",'DATA SISWA'!E23)</f>
        <v/>
      </c>
      <c r="D25" s="311" t="str">
        <f>IF('DATA SISWA'!F23="","",'DATA SISWA'!F23)</f>
        <v/>
      </c>
      <c r="E25" s="469"/>
      <c r="F25" s="470"/>
    </row>
    <row r="26" spans="1:6" x14ac:dyDescent="0.35">
      <c r="A26" s="309">
        <v>15</v>
      </c>
      <c r="B26" s="310" t="str">
        <f>IF('DATA SISWA'!D24="","",'DATA SISWA'!D24)</f>
        <v/>
      </c>
      <c r="C26" s="310" t="str">
        <f>IF('DATA SISWA'!E24="","",'DATA SISWA'!E24)</f>
        <v/>
      </c>
      <c r="D26" s="311" t="str">
        <f>IF('DATA SISWA'!F24="","",'DATA SISWA'!F24)</f>
        <v/>
      </c>
      <c r="E26" s="469">
        <v>15</v>
      </c>
      <c r="F26" s="470">
        <v>16</v>
      </c>
    </row>
    <row r="27" spans="1:6" x14ac:dyDescent="0.35">
      <c r="A27" s="309">
        <v>16</v>
      </c>
      <c r="B27" s="310" t="str">
        <f>IF('DATA SISWA'!D25="","",'DATA SISWA'!D25)</f>
        <v/>
      </c>
      <c r="C27" s="310" t="str">
        <f>IF('DATA SISWA'!E25="","",'DATA SISWA'!E25)</f>
        <v/>
      </c>
      <c r="D27" s="311" t="str">
        <f>IF('DATA SISWA'!F25="","",'DATA SISWA'!F25)</f>
        <v/>
      </c>
      <c r="E27" s="469"/>
      <c r="F27" s="470"/>
    </row>
    <row r="28" spans="1:6" x14ac:dyDescent="0.35">
      <c r="A28" s="309">
        <v>17</v>
      </c>
      <c r="B28" s="310" t="str">
        <f>IF('DATA SISWA'!D26="","",'DATA SISWA'!D26)</f>
        <v/>
      </c>
      <c r="C28" s="310" t="str">
        <f>IF('DATA SISWA'!E26="","",'DATA SISWA'!E26)</f>
        <v/>
      </c>
      <c r="D28" s="311" t="str">
        <f>IF('DATA SISWA'!F26="","",'DATA SISWA'!F26)</f>
        <v/>
      </c>
      <c r="E28" s="469">
        <v>17</v>
      </c>
      <c r="F28" s="470">
        <v>18</v>
      </c>
    </row>
    <row r="29" spans="1:6" x14ac:dyDescent="0.35">
      <c r="A29" s="309">
        <v>18</v>
      </c>
      <c r="B29" s="310" t="str">
        <f>IF('DATA SISWA'!D27="","",'DATA SISWA'!D27)</f>
        <v/>
      </c>
      <c r="C29" s="310" t="str">
        <f>IF('DATA SISWA'!E27="","",'DATA SISWA'!E27)</f>
        <v/>
      </c>
      <c r="D29" s="311" t="str">
        <f>IF('DATA SISWA'!F27="","",'DATA SISWA'!F27)</f>
        <v/>
      </c>
      <c r="E29" s="469"/>
      <c r="F29" s="470"/>
    </row>
    <row r="30" spans="1:6" x14ac:dyDescent="0.35">
      <c r="A30" s="309">
        <v>19</v>
      </c>
      <c r="B30" s="310" t="str">
        <f>IF('DATA SISWA'!D28="","",'DATA SISWA'!D28)</f>
        <v/>
      </c>
      <c r="C30" s="310" t="str">
        <f>IF('DATA SISWA'!E28="","",'DATA SISWA'!E28)</f>
        <v/>
      </c>
      <c r="D30" s="311" t="str">
        <f>IF('DATA SISWA'!F28="","",'DATA SISWA'!F28)</f>
        <v/>
      </c>
      <c r="E30" s="469">
        <v>19</v>
      </c>
      <c r="F30" s="470">
        <v>20</v>
      </c>
    </row>
    <row r="31" spans="1:6" x14ac:dyDescent="0.35">
      <c r="A31" s="309">
        <v>20</v>
      </c>
      <c r="B31" s="310" t="str">
        <f>IF('DATA SISWA'!D29="","",'DATA SISWA'!D29)</f>
        <v/>
      </c>
      <c r="C31" s="310" t="str">
        <f>IF('DATA SISWA'!E29="","",'DATA SISWA'!E29)</f>
        <v/>
      </c>
      <c r="D31" s="311" t="str">
        <f>IF('DATA SISWA'!F29="","",'DATA SISWA'!F29)</f>
        <v/>
      </c>
      <c r="E31" s="469"/>
      <c r="F31" s="470"/>
    </row>
    <row r="32" spans="1:6" x14ac:dyDescent="0.35">
      <c r="A32" s="309">
        <v>21</v>
      </c>
      <c r="B32" s="310" t="str">
        <f>IF('DATA SISWA'!D30="","",'DATA SISWA'!D30)</f>
        <v/>
      </c>
      <c r="C32" s="310" t="str">
        <f>IF('DATA SISWA'!E30="","",'DATA SISWA'!E30)</f>
        <v/>
      </c>
      <c r="D32" s="311" t="str">
        <f>IF('DATA SISWA'!F30="","",'DATA SISWA'!F30)</f>
        <v/>
      </c>
      <c r="E32" s="469">
        <v>21</v>
      </c>
      <c r="F32" s="470">
        <v>22</v>
      </c>
    </row>
    <row r="33" spans="1:6" x14ac:dyDescent="0.35">
      <c r="A33" s="309">
        <v>22</v>
      </c>
      <c r="B33" s="310" t="str">
        <f>IF('DATA SISWA'!D31="","",'DATA SISWA'!D31)</f>
        <v/>
      </c>
      <c r="C33" s="310" t="str">
        <f>IF('DATA SISWA'!E31="","",'DATA SISWA'!E31)</f>
        <v/>
      </c>
      <c r="D33" s="311" t="str">
        <f>IF('DATA SISWA'!F31="","",'DATA SISWA'!F31)</f>
        <v/>
      </c>
      <c r="E33" s="469"/>
      <c r="F33" s="470"/>
    </row>
    <row r="34" spans="1:6" x14ac:dyDescent="0.35">
      <c r="A34" s="309">
        <v>23</v>
      </c>
      <c r="B34" s="310" t="str">
        <f>IF('DATA SISWA'!D32="","",'DATA SISWA'!D32)</f>
        <v/>
      </c>
      <c r="C34" s="310" t="str">
        <f>IF('DATA SISWA'!E32="","",'DATA SISWA'!E32)</f>
        <v/>
      </c>
      <c r="D34" s="311" t="str">
        <f>IF('DATA SISWA'!F32="","",'DATA SISWA'!F32)</f>
        <v/>
      </c>
      <c r="E34" s="469">
        <v>23</v>
      </c>
      <c r="F34" s="470">
        <v>24</v>
      </c>
    </row>
    <row r="35" spans="1:6" x14ac:dyDescent="0.35">
      <c r="A35" s="309">
        <v>24</v>
      </c>
      <c r="B35" s="310" t="str">
        <f>IF('DATA SISWA'!D33="","",'DATA SISWA'!D33)</f>
        <v/>
      </c>
      <c r="C35" s="310" t="str">
        <f>IF('DATA SISWA'!E33="","",'DATA SISWA'!E33)</f>
        <v/>
      </c>
      <c r="D35" s="311" t="str">
        <f>IF('DATA SISWA'!F33="","",'DATA SISWA'!F33)</f>
        <v/>
      </c>
      <c r="E35" s="469"/>
      <c r="F35" s="470"/>
    </row>
    <row r="36" spans="1:6" x14ac:dyDescent="0.35">
      <c r="A36" s="309">
        <v>25</v>
      </c>
      <c r="B36" s="310" t="str">
        <f>IF('DATA SISWA'!D34="","",'DATA SISWA'!D34)</f>
        <v/>
      </c>
      <c r="C36" s="310">
        <f>IF([2]Siswa!D32="","",[2]Siswa!D32)</f>
        <v>0</v>
      </c>
      <c r="D36" s="311">
        <f>IF([2]Siswa!E32="","",[2]Siswa!E32)</f>
        <v>0</v>
      </c>
      <c r="E36" s="469">
        <v>25</v>
      </c>
      <c r="F36" s="470">
        <v>26</v>
      </c>
    </row>
    <row r="37" spans="1:6" x14ac:dyDescent="0.35">
      <c r="A37" s="309">
        <v>26</v>
      </c>
      <c r="B37" s="310" t="str">
        <f>IF('DATA SISWA'!D35="","",'DATA SISWA'!D35)</f>
        <v/>
      </c>
      <c r="C37" s="310">
        <f>IF([2]Siswa!D33="","",[2]Siswa!D33)</f>
        <v>0</v>
      </c>
      <c r="D37" s="311">
        <f>IF([2]Siswa!E33="","",[2]Siswa!E33)</f>
        <v>0</v>
      </c>
      <c r="E37" s="469"/>
      <c r="F37" s="470"/>
    </row>
    <row r="38" spans="1:6" x14ac:dyDescent="0.35">
      <c r="A38" s="309">
        <v>27</v>
      </c>
      <c r="B38" s="310" t="str">
        <f>IF('DATA SISWA'!D36="","",'DATA SISWA'!D36)</f>
        <v/>
      </c>
      <c r="C38" s="310">
        <f>IF([2]Siswa!D34="","",[2]Siswa!D34)</f>
        <v>0</v>
      </c>
      <c r="D38" s="311">
        <f>IF([2]Siswa!E34="","",[2]Siswa!E34)</f>
        <v>0</v>
      </c>
      <c r="E38" s="469">
        <v>27</v>
      </c>
      <c r="F38" s="470">
        <v>28</v>
      </c>
    </row>
    <row r="39" spans="1:6" x14ac:dyDescent="0.35">
      <c r="A39" s="309">
        <v>28</v>
      </c>
      <c r="B39" s="310" t="str">
        <f>IF('DATA SISWA'!D37="","",'DATA SISWA'!D37)</f>
        <v/>
      </c>
      <c r="C39" s="310">
        <f>IF([2]Siswa!D35="","",[2]Siswa!D35)</f>
        <v>0</v>
      </c>
      <c r="D39" s="311">
        <f>IF([2]Siswa!E35="","",[2]Siswa!E35)</f>
        <v>0</v>
      </c>
      <c r="E39" s="469"/>
      <c r="F39" s="470"/>
    </row>
    <row r="40" spans="1:6" x14ac:dyDescent="0.35">
      <c r="A40" s="309">
        <v>29</v>
      </c>
      <c r="B40" s="310" t="str">
        <f>IF('DATA SISWA'!D38="","",'DATA SISWA'!D38)</f>
        <v/>
      </c>
      <c r="C40" s="310">
        <f>IF([2]Siswa!D36="","",[2]Siswa!D36)</f>
        <v>0</v>
      </c>
      <c r="D40" s="311">
        <f>IF([2]Siswa!E36="","",[2]Siswa!E36)</f>
        <v>0</v>
      </c>
      <c r="E40" s="469">
        <v>29</v>
      </c>
      <c r="F40" s="470">
        <v>30</v>
      </c>
    </row>
    <row r="41" spans="1:6" x14ac:dyDescent="0.35">
      <c r="A41" s="309">
        <v>30</v>
      </c>
      <c r="B41" s="310" t="str">
        <f>IF('DATA SISWA'!D39="","",'DATA SISWA'!D39)</f>
        <v/>
      </c>
      <c r="C41" s="310">
        <f>IF([2]Siswa!D37="","",[2]Siswa!D37)</f>
        <v>0</v>
      </c>
      <c r="D41" s="311">
        <f>IF([2]Siswa!E37="","",[2]Siswa!E37)</f>
        <v>0</v>
      </c>
      <c r="E41" s="469"/>
      <c r="F41" s="470"/>
    </row>
    <row r="42" spans="1:6" x14ac:dyDescent="0.35">
      <c r="A42" s="309">
        <v>31</v>
      </c>
      <c r="B42" s="310" t="str">
        <f>IF('DATA SISWA'!D40="","",'DATA SISWA'!D40)</f>
        <v/>
      </c>
      <c r="C42" s="310">
        <f>IF([2]Siswa!D38="","",[2]Siswa!D38)</f>
        <v>0</v>
      </c>
      <c r="D42" s="311">
        <f>IF([2]Siswa!E38="","",[2]Siswa!E38)</f>
        <v>0</v>
      </c>
      <c r="E42" s="469">
        <v>31</v>
      </c>
      <c r="F42" s="470">
        <v>32</v>
      </c>
    </row>
    <row r="43" spans="1:6" x14ac:dyDescent="0.35">
      <c r="A43" s="309">
        <v>32</v>
      </c>
      <c r="B43" s="310" t="str">
        <f>IF('DATA SISWA'!D41="","",'DATA SISWA'!D41)</f>
        <v/>
      </c>
      <c r="C43" s="310">
        <f>IF([2]Siswa!D39="","",[2]Siswa!D39)</f>
        <v>0</v>
      </c>
      <c r="D43" s="311">
        <f>IF([2]Siswa!E39="","",[2]Siswa!E39)</f>
        <v>0</v>
      </c>
      <c r="E43" s="469"/>
      <c r="F43" s="470"/>
    </row>
    <row r="44" spans="1:6" x14ac:dyDescent="0.35">
      <c r="A44" s="309">
        <v>33</v>
      </c>
      <c r="B44" s="310" t="str">
        <f>IF('DATA SISWA'!D42="","",'DATA SISWA'!D42)</f>
        <v/>
      </c>
      <c r="C44" s="310">
        <f>IF([2]Siswa!D40="","",[2]Siswa!D40)</f>
        <v>0</v>
      </c>
      <c r="D44" s="311">
        <f>IF([2]Siswa!E40="","",[2]Siswa!E40)</f>
        <v>0</v>
      </c>
      <c r="E44" s="469">
        <v>33</v>
      </c>
      <c r="F44" s="470">
        <v>34</v>
      </c>
    </row>
    <row r="45" spans="1:6" x14ac:dyDescent="0.35">
      <c r="A45" s="309">
        <v>34</v>
      </c>
      <c r="B45" s="310" t="str">
        <f>IF('DATA SISWA'!D43="","",'DATA SISWA'!D43)</f>
        <v/>
      </c>
      <c r="C45" s="310">
        <f>IF([2]Siswa!D41="","",[2]Siswa!D41)</f>
        <v>0</v>
      </c>
      <c r="D45" s="311">
        <f>IF([2]Siswa!E41="","",[2]Siswa!E41)</f>
        <v>0</v>
      </c>
      <c r="E45" s="469"/>
      <c r="F45" s="470"/>
    </row>
    <row r="46" spans="1:6" x14ac:dyDescent="0.35">
      <c r="A46" s="309">
        <v>35</v>
      </c>
      <c r="B46" s="310" t="str">
        <f>IF('DATA SISWA'!D44="","",'DATA SISWA'!D44)</f>
        <v/>
      </c>
      <c r="C46" s="310">
        <f>IF([2]Siswa!D42="","",[2]Siswa!D42)</f>
        <v>0</v>
      </c>
      <c r="D46" s="311">
        <f>IF([2]Siswa!E42="","",[2]Siswa!E42)</f>
        <v>0</v>
      </c>
      <c r="E46" s="469">
        <v>35</v>
      </c>
      <c r="F46" s="470">
        <v>36</v>
      </c>
    </row>
    <row r="47" spans="1:6" x14ac:dyDescent="0.35">
      <c r="A47" s="309">
        <v>36</v>
      </c>
      <c r="B47" s="310">
        <f>IF([2]Siswa!C43="","",[2]Siswa!C43)</f>
        <v>0</v>
      </c>
      <c r="C47" s="310">
        <f>IF([2]Siswa!D43="","",[2]Siswa!D43)</f>
        <v>0</v>
      </c>
      <c r="D47" s="311">
        <f>IF([2]Siswa!E43="","",[2]Siswa!E43)</f>
        <v>0</v>
      </c>
      <c r="E47" s="469"/>
      <c r="F47" s="470"/>
    </row>
    <row r="48" spans="1:6" x14ac:dyDescent="0.35">
      <c r="A48" s="309">
        <v>37</v>
      </c>
      <c r="B48" s="310">
        <f>IF([2]Siswa!C44="","",[2]Siswa!C44)</f>
        <v>0</v>
      </c>
      <c r="C48" s="310">
        <f>IF([2]Siswa!D44="","",[2]Siswa!D44)</f>
        <v>0</v>
      </c>
      <c r="D48" s="311">
        <f>IF([2]Siswa!E44="","",[2]Siswa!E44)</f>
        <v>0</v>
      </c>
      <c r="E48" s="469">
        <v>37</v>
      </c>
      <c r="F48" s="470">
        <v>38</v>
      </c>
    </row>
    <row r="49" spans="1:6" x14ac:dyDescent="0.35">
      <c r="A49" s="309">
        <v>38</v>
      </c>
      <c r="B49" s="310">
        <f>IF([2]Siswa!C45="","",[2]Siswa!C45)</f>
        <v>0</v>
      </c>
      <c r="C49" s="310">
        <f>IF([2]Siswa!D45="","",[2]Siswa!D45)</f>
        <v>0</v>
      </c>
      <c r="D49" s="311">
        <f>IF([2]Siswa!E45="","",[2]Siswa!E45)</f>
        <v>0</v>
      </c>
      <c r="E49" s="469"/>
      <c r="F49" s="470"/>
    </row>
    <row r="50" spans="1:6" x14ac:dyDescent="0.35">
      <c r="A50" s="309">
        <v>39</v>
      </c>
      <c r="B50" s="310">
        <f>IF([2]Siswa!C46="","",[2]Siswa!C46)</f>
        <v>0</v>
      </c>
      <c r="C50" s="310">
        <f>IF([2]Siswa!D46="","",[2]Siswa!D46)</f>
        <v>0</v>
      </c>
      <c r="D50" s="311">
        <f>IF([2]Siswa!E46="","",[2]Siswa!E46)</f>
        <v>0</v>
      </c>
      <c r="E50" s="469">
        <v>39</v>
      </c>
      <c r="F50" s="470">
        <v>40</v>
      </c>
    </row>
    <row r="51" spans="1:6" x14ac:dyDescent="0.35">
      <c r="A51" s="309">
        <v>40</v>
      </c>
      <c r="B51" s="310">
        <f>IF([2]Siswa!C47="","",[2]Siswa!C47)</f>
        <v>0</v>
      </c>
      <c r="C51" s="310">
        <f>IF([2]Siswa!D47="","",[2]Siswa!D47)</f>
        <v>0</v>
      </c>
      <c r="D51" s="311">
        <f>IF([2]Siswa!E47="","",[2]Siswa!E47)</f>
        <v>0</v>
      </c>
      <c r="E51" s="469"/>
      <c r="F51" s="470"/>
    </row>
    <row r="53" spans="1:6" x14ac:dyDescent="0.35">
      <c r="D53" s="314" t="str">
        <f>'DATA SEKOLAH'!D23</f>
        <v>Gadingrejo, 13 Juni 2025</v>
      </c>
    </row>
    <row r="54" spans="1:6" x14ac:dyDescent="0.35">
      <c r="D54" s="312" t="s">
        <v>349</v>
      </c>
    </row>
    <row r="55" spans="1:6" x14ac:dyDescent="0.35">
      <c r="D55" s="312"/>
    </row>
    <row r="56" spans="1:6" x14ac:dyDescent="0.35">
      <c r="D56" s="312"/>
    </row>
    <row r="57" spans="1:6" x14ac:dyDescent="0.35">
      <c r="D57" s="312"/>
    </row>
    <row r="58" spans="1:6" x14ac:dyDescent="0.35">
      <c r="D58" s="313" t="str">
        <f>'DATA SEKOLAH'!D17</f>
        <v>Irawati, S.Kom</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notebook asus</cp:lastModifiedBy>
  <cp:lastPrinted>2024-11-04T01:52:16Z</cp:lastPrinted>
  <dcterms:created xsi:type="dcterms:W3CDTF">2022-09-15T00:41:25Z</dcterms:created>
  <dcterms:modified xsi:type="dcterms:W3CDTF">2025-06-10T06:18:00Z</dcterms:modified>
</cp:coreProperties>
</file>